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nn_000\Documents\"/>
    </mc:Choice>
  </mc:AlternateContent>
  <workbookProtection workbookAlgorithmName="SHA-512" workbookHashValue="nBLnDAI2v0PR9NLY9JIBdIp7lxF90/THAiJdM68PnVDXI4Bjjqzb6pDrMJ/5jf4Pheij8yLKGRbhHsAQb8b0LQ==" workbookSaltValue="6eTdaeSeCfZ3mg3+nYWlFw==" workbookSpinCount="100000" lockStructure="1"/>
  <bookViews>
    <workbookView xWindow="0" yWindow="0" windowWidth="17970" windowHeight="61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24" i="1" l="1"/>
  <c r="G134" i="1" l="1"/>
  <c r="G135" i="1"/>
  <c r="G136" i="1"/>
  <c r="G137" i="1"/>
  <c r="G138" i="1"/>
  <c r="G139" i="1"/>
  <c r="G140" i="1"/>
  <c r="G141" i="1"/>
  <c r="G142" i="1"/>
  <c r="G143" i="1"/>
  <c r="G144" i="1"/>
  <c r="G133" i="1"/>
  <c r="E103" i="1" l="1"/>
  <c r="G103" i="1" s="1"/>
  <c r="E102" i="1"/>
  <c r="G102" i="1" s="1"/>
  <c r="E101" i="1"/>
  <c r="G101" i="1" s="1"/>
  <c r="E100" i="1"/>
  <c r="G100" i="1" s="1"/>
  <c r="E99" i="1"/>
  <c r="G99" i="1" s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40" i="1"/>
  <c r="G41" i="1"/>
  <c r="G42" i="1"/>
  <c r="G43" i="1"/>
  <c r="G44" i="1"/>
  <c r="G46" i="1"/>
  <c r="G47" i="1"/>
  <c r="G48" i="1"/>
  <c r="G50" i="1"/>
  <c r="G51" i="1"/>
  <c r="G53" i="1"/>
  <c r="G54" i="1"/>
  <c r="G55" i="1"/>
  <c r="G56" i="1"/>
  <c r="G57" i="1"/>
  <c r="G59" i="1"/>
  <c r="G61" i="1"/>
  <c r="G62" i="1"/>
  <c r="G63" i="1"/>
  <c r="G64" i="1"/>
  <c r="G65" i="1"/>
  <c r="G66" i="1"/>
  <c r="G68" i="1"/>
  <c r="G70" i="1"/>
  <c r="G71" i="1"/>
  <c r="G73" i="1"/>
  <c r="G74" i="1"/>
  <c r="G76" i="1"/>
  <c r="G77" i="1"/>
  <c r="G78" i="1"/>
  <c r="G79" i="1"/>
  <c r="G80" i="1"/>
  <c r="G81" i="1"/>
  <c r="G83" i="1"/>
  <c r="G84" i="1"/>
  <c r="G85" i="1"/>
  <c r="G86" i="1"/>
  <c r="G88" i="1"/>
  <c r="G89" i="1"/>
  <c r="G90" i="1"/>
  <c r="G91" i="1"/>
  <c r="G92" i="1"/>
  <c r="G96" i="1"/>
  <c r="G97" i="1"/>
  <c r="G98" i="1"/>
  <c r="G105" i="1"/>
  <c r="G106" i="1"/>
  <c r="G107" i="1"/>
  <c r="G108" i="1"/>
  <c r="G109" i="1"/>
  <c r="G110" i="1"/>
  <c r="G112" i="1"/>
  <c r="G113" i="1"/>
  <c r="G114" i="1"/>
  <c r="G115" i="1"/>
  <c r="G116" i="1"/>
  <c r="G117" i="1"/>
  <c r="G118" i="1"/>
  <c r="G120" i="1"/>
  <c r="G121" i="1"/>
  <c r="G122" i="1"/>
  <c r="G123" i="1"/>
  <c r="G125" i="1"/>
  <c r="G126" i="1"/>
  <c r="G128" i="1"/>
  <c r="G129" i="1"/>
  <c r="G130" i="1"/>
  <c r="G131" i="1"/>
  <c r="G16" i="1"/>
  <c r="G145" i="1" l="1"/>
  <c r="L92" i="1"/>
  <c r="M92" i="1" s="1"/>
  <c r="H92" i="1" s="1"/>
  <c r="L91" i="1"/>
  <c r="M91" i="1" s="1"/>
  <c r="H91" i="1" s="1"/>
  <c r="L20" i="1"/>
  <c r="M20" i="1" s="1"/>
  <c r="H20" i="1" s="1"/>
  <c r="L21" i="1"/>
  <c r="M21" i="1" s="1"/>
  <c r="H21" i="1" s="1"/>
  <c r="I21" i="1"/>
  <c r="J21" i="1" s="1"/>
  <c r="L30" i="1"/>
  <c r="M30" i="1" s="1"/>
  <c r="H30" i="1" s="1"/>
  <c r="L31" i="1"/>
  <c r="M31" i="1" s="1"/>
  <c r="H31" i="1" s="1"/>
  <c r="L32" i="1"/>
  <c r="M32" i="1" s="1"/>
  <c r="H32" i="1" s="1"/>
  <c r="L96" i="1"/>
  <c r="M96" i="1" s="1"/>
  <c r="H96" i="1" s="1"/>
  <c r="L97" i="1"/>
  <c r="M97" i="1" s="1"/>
  <c r="H97" i="1" s="1"/>
  <c r="L98" i="1"/>
  <c r="M98" i="1" s="1"/>
  <c r="H98" i="1" s="1"/>
  <c r="M34" i="1"/>
  <c r="M39" i="1"/>
  <c r="M45" i="1"/>
  <c r="M49" i="1"/>
  <c r="M52" i="1"/>
  <c r="M58" i="1"/>
  <c r="M60" i="1"/>
  <c r="M67" i="1"/>
  <c r="M69" i="1"/>
  <c r="M72" i="1"/>
  <c r="M75" i="1"/>
  <c r="M82" i="1"/>
  <c r="M87" i="1"/>
  <c r="M114" i="1"/>
  <c r="L44" i="1"/>
  <c r="M44" i="1" s="1"/>
  <c r="H44" i="1" s="1"/>
  <c r="L43" i="1"/>
  <c r="M43" i="1" s="1"/>
  <c r="H43" i="1" s="1"/>
  <c r="L62" i="1"/>
  <c r="M62" i="1" s="1"/>
  <c r="H62" i="1" s="1"/>
  <c r="L63" i="1"/>
  <c r="M63" i="1" s="1"/>
  <c r="H63" i="1" s="1"/>
  <c r="L74" i="1"/>
  <c r="M74" i="1" s="1"/>
  <c r="H74" i="1" s="1"/>
  <c r="L68" i="1"/>
  <c r="M68" i="1" s="1"/>
  <c r="H68" i="1" s="1"/>
  <c r="L48" i="1"/>
  <c r="M48" i="1" s="1"/>
  <c r="H48" i="1" s="1"/>
  <c r="I63" i="1"/>
  <c r="J63" i="1" s="1"/>
  <c r="I62" i="1"/>
  <c r="J62" i="1" s="1"/>
  <c r="L33" i="1"/>
  <c r="M33" i="1" s="1"/>
  <c r="H33" i="1" s="1"/>
  <c r="L120" i="1"/>
  <c r="M120" i="1" s="1"/>
  <c r="H120" i="1" s="1"/>
  <c r="L119" i="1"/>
  <c r="M119" i="1" s="1"/>
  <c r="H119" i="1" s="1"/>
  <c r="L118" i="1"/>
  <c r="M118" i="1" s="1"/>
  <c r="H118" i="1" s="1"/>
  <c r="L117" i="1"/>
  <c r="M117" i="1" s="1"/>
  <c r="H117" i="1" s="1"/>
  <c r="L116" i="1"/>
  <c r="M116" i="1" s="1"/>
  <c r="H116" i="1" s="1"/>
  <c r="L115" i="1"/>
  <c r="M115" i="1" s="1"/>
  <c r="H115" i="1" s="1"/>
  <c r="L113" i="1"/>
  <c r="M113" i="1" s="1"/>
  <c r="H113" i="1" s="1"/>
  <c r="L112" i="1"/>
  <c r="M112" i="1" s="1"/>
  <c r="H112" i="1" s="1"/>
  <c r="L111" i="1"/>
  <c r="M111" i="1" s="1"/>
  <c r="H111" i="1" s="1"/>
  <c r="L110" i="1"/>
  <c r="M110" i="1" s="1"/>
  <c r="H110" i="1" s="1"/>
  <c r="L109" i="1"/>
  <c r="L108" i="1"/>
  <c r="M108" i="1" s="1"/>
  <c r="H108" i="1" s="1"/>
  <c r="L107" i="1"/>
  <c r="M107" i="1" s="1"/>
  <c r="H107" i="1" s="1"/>
  <c r="L94" i="1"/>
  <c r="M94" i="1" s="1"/>
  <c r="H94" i="1" s="1"/>
  <c r="L90" i="1"/>
  <c r="M90" i="1" s="1"/>
  <c r="H90" i="1" s="1"/>
  <c r="L89" i="1"/>
  <c r="M89" i="1" s="1"/>
  <c r="H89" i="1" s="1"/>
  <c r="L88" i="1"/>
  <c r="M88" i="1" s="1"/>
  <c r="H88" i="1" s="1"/>
  <c r="L86" i="1"/>
  <c r="M86" i="1" s="1"/>
  <c r="H86" i="1" s="1"/>
  <c r="L85" i="1"/>
  <c r="M85" i="1" s="1"/>
  <c r="H85" i="1" s="1"/>
  <c r="L84" i="1"/>
  <c r="M84" i="1" s="1"/>
  <c r="H84" i="1" s="1"/>
  <c r="L83" i="1"/>
  <c r="M83" i="1" s="1"/>
  <c r="H83" i="1" s="1"/>
  <c r="L81" i="1"/>
  <c r="M81" i="1" s="1"/>
  <c r="H81" i="1" s="1"/>
  <c r="L80" i="1"/>
  <c r="M80" i="1" s="1"/>
  <c r="H80" i="1" s="1"/>
  <c r="L79" i="1"/>
  <c r="M79" i="1" s="1"/>
  <c r="H79" i="1" s="1"/>
  <c r="L78" i="1"/>
  <c r="M78" i="1" s="1"/>
  <c r="H78" i="1" s="1"/>
  <c r="L77" i="1"/>
  <c r="M77" i="1" s="1"/>
  <c r="H77" i="1" s="1"/>
  <c r="L76" i="1"/>
  <c r="M76" i="1" s="1"/>
  <c r="H76" i="1" s="1"/>
  <c r="L71" i="1"/>
  <c r="M71" i="1" s="1"/>
  <c r="H71" i="1" s="1"/>
  <c r="L70" i="1"/>
  <c r="M70" i="1" s="1"/>
  <c r="H70" i="1" s="1"/>
  <c r="L66" i="1"/>
  <c r="M66" i="1" s="1"/>
  <c r="H66" i="1" s="1"/>
  <c r="L65" i="1"/>
  <c r="M65" i="1" s="1"/>
  <c r="H65" i="1" s="1"/>
  <c r="L64" i="1"/>
  <c r="M64" i="1" s="1"/>
  <c r="H64" i="1" s="1"/>
  <c r="L61" i="1"/>
  <c r="M61" i="1" s="1"/>
  <c r="H61" i="1" s="1"/>
  <c r="L59" i="1"/>
  <c r="M59" i="1" s="1"/>
  <c r="H59" i="1" s="1"/>
  <c r="L57" i="1"/>
  <c r="M57" i="1" s="1"/>
  <c r="H57" i="1" s="1"/>
  <c r="L56" i="1"/>
  <c r="M56" i="1" s="1"/>
  <c r="H56" i="1" s="1"/>
  <c r="L55" i="1"/>
  <c r="M55" i="1" s="1"/>
  <c r="H55" i="1" s="1"/>
  <c r="L54" i="1"/>
  <c r="M54" i="1" s="1"/>
  <c r="H54" i="1" s="1"/>
  <c r="L53" i="1"/>
  <c r="M53" i="1" s="1"/>
  <c r="H53" i="1" s="1"/>
  <c r="L51" i="1"/>
  <c r="M51" i="1" s="1"/>
  <c r="H51" i="1" s="1"/>
  <c r="L50" i="1"/>
  <c r="M50" i="1" s="1"/>
  <c r="H50" i="1" s="1"/>
  <c r="L47" i="1"/>
  <c r="M47" i="1" s="1"/>
  <c r="H47" i="1" s="1"/>
  <c r="L46" i="1"/>
  <c r="M46" i="1" s="1"/>
  <c r="H46" i="1" s="1"/>
  <c r="L42" i="1"/>
  <c r="M42" i="1" s="1"/>
  <c r="H42" i="1" s="1"/>
  <c r="L41" i="1"/>
  <c r="M41" i="1" s="1"/>
  <c r="H41" i="1" s="1"/>
  <c r="L40" i="1"/>
  <c r="M40" i="1" s="1"/>
  <c r="H40" i="1" s="1"/>
  <c r="L38" i="1"/>
  <c r="M38" i="1" s="1"/>
  <c r="H38" i="1" s="1"/>
  <c r="L37" i="1"/>
  <c r="M37" i="1" s="1"/>
  <c r="H37" i="1" s="1"/>
  <c r="L36" i="1"/>
  <c r="M36" i="1" s="1"/>
  <c r="H36" i="1" s="1"/>
  <c r="L35" i="1"/>
  <c r="M35" i="1" s="1"/>
  <c r="H35" i="1" s="1"/>
  <c r="L73" i="1"/>
  <c r="M73" i="1" s="1"/>
  <c r="H73" i="1" s="1"/>
  <c r="L29" i="1"/>
  <c r="M29" i="1" s="1"/>
  <c r="H29" i="1" s="1"/>
  <c r="L28" i="1"/>
  <c r="M28" i="1" s="1"/>
  <c r="H28" i="1" s="1"/>
  <c r="L27" i="1"/>
  <c r="M27" i="1" s="1"/>
  <c r="H27" i="1" s="1"/>
  <c r="L26" i="1"/>
  <c r="M26" i="1" s="1"/>
  <c r="H26" i="1" s="1"/>
  <c r="L25" i="1"/>
  <c r="M25" i="1" s="1"/>
  <c r="H25" i="1" s="1"/>
  <c r="L24" i="1"/>
  <c r="M24" i="1" s="1"/>
  <c r="H24" i="1" s="1"/>
  <c r="L23" i="1"/>
  <c r="M23" i="1" s="1"/>
  <c r="H23" i="1" s="1"/>
  <c r="L22" i="1"/>
  <c r="M22" i="1" s="1"/>
  <c r="H22" i="1" s="1"/>
  <c r="L19" i="1"/>
  <c r="M19" i="1" s="1"/>
  <c r="H19" i="1" s="1"/>
  <c r="L18" i="1"/>
  <c r="M18" i="1" s="1"/>
  <c r="H18" i="1" s="1"/>
  <c r="L17" i="1"/>
  <c r="M17" i="1" s="1"/>
  <c r="H17" i="1" s="1"/>
  <c r="L16" i="1"/>
  <c r="M16" i="1" s="1"/>
  <c r="H16" i="1" s="1"/>
  <c r="M109" i="1"/>
  <c r="H109" i="1" s="1"/>
  <c r="I17" i="1"/>
  <c r="J17" i="1" s="1"/>
  <c r="I55" i="1"/>
  <c r="J55" i="1" s="1"/>
  <c r="I66" i="1"/>
  <c r="J66" i="1" s="1"/>
  <c r="I50" i="1"/>
  <c r="J50" i="1" s="1"/>
  <c r="I120" i="1"/>
  <c r="J120" i="1" s="1"/>
  <c r="I109" i="1"/>
  <c r="J109" i="1" s="1"/>
  <c r="I38" i="1"/>
  <c r="J38" i="1" s="1"/>
  <c r="I22" i="1"/>
  <c r="J22" i="1" s="1"/>
  <c r="I119" i="1"/>
  <c r="J119" i="1" s="1"/>
  <c r="I80" i="1"/>
  <c r="J80" i="1" s="1"/>
  <c r="I77" i="1"/>
  <c r="J77" i="1" s="1"/>
  <c r="I81" i="1"/>
  <c r="J81" i="1" s="1"/>
  <c r="I25" i="1" l="1"/>
  <c r="J25" i="1" s="1"/>
  <c r="I20" i="1"/>
  <c r="J20" i="1" s="1"/>
  <c r="I73" i="1"/>
  <c r="J73" i="1" s="1"/>
  <c r="I42" i="1"/>
  <c r="J42" i="1" s="1"/>
  <c r="I31" i="1"/>
  <c r="J31" i="1" s="1"/>
  <c r="I57" i="1"/>
  <c r="J57" i="1" s="1"/>
  <c r="I41" i="1"/>
  <c r="J41" i="1" s="1"/>
  <c r="I35" i="1"/>
  <c r="J35" i="1" s="1"/>
  <c r="I61" i="1"/>
  <c r="J61" i="1" s="1"/>
  <c r="I46" i="1"/>
  <c r="J46" i="1" s="1"/>
  <c r="I112" i="1"/>
  <c r="J112" i="1" s="1"/>
  <c r="I85" i="1"/>
  <c r="J85" i="1" s="1"/>
  <c r="I76" i="1"/>
  <c r="J76" i="1" s="1"/>
  <c r="I28" i="1"/>
  <c r="J28" i="1" s="1"/>
  <c r="I116" i="1"/>
  <c r="J116" i="1" s="1"/>
  <c r="I113" i="1"/>
  <c r="J113" i="1" s="1"/>
  <c r="I78" i="1"/>
  <c r="J78" i="1" s="1"/>
  <c r="I79" i="1"/>
  <c r="J79" i="1" s="1"/>
  <c r="I16" i="1"/>
  <c r="J16" i="1" s="1"/>
  <c r="I19" i="1"/>
  <c r="J19" i="1" s="1"/>
  <c r="I29" i="1"/>
  <c r="J29" i="1" s="1"/>
  <c r="I51" i="1"/>
  <c r="J51" i="1" s="1"/>
  <c r="I56" i="1"/>
  <c r="J56" i="1" s="1"/>
  <c r="I71" i="1"/>
  <c r="J71" i="1" s="1"/>
  <c r="I84" i="1"/>
  <c r="J84" i="1" s="1"/>
  <c r="I89" i="1"/>
  <c r="J89" i="1" s="1"/>
  <c r="I108" i="1"/>
  <c r="J108" i="1" s="1"/>
  <c r="I74" i="1"/>
  <c r="J74" i="1" s="1"/>
  <c r="I118" i="1"/>
  <c r="J118" i="1" s="1"/>
  <c r="I27" i="1"/>
  <c r="J27" i="1" s="1"/>
  <c r="I18" i="1"/>
  <c r="J18" i="1" s="1"/>
  <c r="I96" i="1"/>
  <c r="J96" i="1" s="1"/>
  <c r="I70" i="1"/>
  <c r="J70" i="1" s="1"/>
  <c r="I115" i="1"/>
  <c r="J115" i="1" s="1"/>
  <c r="I40" i="1"/>
  <c r="J40" i="1" s="1"/>
  <c r="I48" i="1"/>
  <c r="J48" i="1" s="1"/>
  <c r="I30" i="1"/>
  <c r="J30" i="1" s="1"/>
  <c r="I54" i="1"/>
  <c r="J54" i="1" s="1"/>
  <c r="I90" i="1"/>
  <c r="J90" i="1" s="1"/>
  <c r="I47" i="1"/>
  <c r="J47" i="1" s="1"/>
  <c r="I44" i="1"/>
  <c r="J44" i="1" s="1"/>
  <c r="I32" i="1"/>
  <c r="J32" i="1" s="1"/>
  <c r="I94" i="1"/>
  <c r="J94" i="1" s="1"/>
  <c r="I98" i="1"/>
  <c r="J98" i="1" s="1"/>
  <c r="I68" i="1"/>
  <c r="J68" i="1" s="1"/>
  <c r="I97" i="1" l="1"/>
  <c r="J97" i="1" s="1"/>
  <c r="I37" i="1"/>
  <c r="J37" i="1" s="1"/>
  <c r="I59" i="1"/>
  <c r="J59" i="1" s="1"/>
  <c r="I43" i="1"/>
  <c r="J43" i="1" s="1"/>
  <c r="I53" i="1"/>
  <c r="J53" i="1" s="1"/>
  <c r="I33" i="1"/>
  <c r="J33" i="1" s="1"/>
  <c r="I111" i="1"/>
  <c r="J111" i="1" s="1"/>
  <c r="I110" i="1"/>
  <c r="J110" i="1" s="1"/>
  <c r="I86" i="1"/>
  <c r="J86" i="1" s="1"/>
  <c r="I88" i="1"/>
  <c r="J88" i="1" s="1"/>
  <c r="I107" i="1"/>
  <c r="J107" i="1" s="1"/>
  <c r="I24" i="1"/>
  <c r="J24" i="1" s="1"/>
  <c r="I26" i="1"/>
  <c r="J26" i="1" s="1"/>
  <c r="I83" i="1"/>
  <c r="J83" i="1" s="1"/>
  <c r="I23" i="1"/>
  <c r="J23" i="1" s="1"/>
  <c r="I65" i="1"/>
  <c r="J65" i="1" s="1"/>
  <c r="I117" i="1"/>
  <c r="J117" i="1" s="1"/>
  <c r="I64" i="1"/>
  <c r="J64" i="1" s="1"/>
  <c r="I36" i="1"/>
  <c r="J36" i="1" s="1"/>
</calcChain>
</file>

<file path=xl/sharedStrings.xml><?xml version="1.0" encoding="utf-8"?>
<sst xmlns="http://schemas.openxmlformats.org/spreadsheetml/2006/main" count="295" uniqueCount="204">
  <si>
    <t>PRICE LIST</t>
  </si>
  <si>
    <t>F.O.B MAPLE LAKE, MN * U.S DOLLARS</t>
  </si>
  <si>
    <t>ITEM</t>
  </si>
  <si>
    <t>DESCRIPTION</t>
  </si>
  <si>
    <t>UPC</t>
  </si>
  <si>
    <t>MSRP</t>
  </si>
  <si>
    <t>Boat blind Ground stakes set of 4</t>
  </si>
  <si>
    <t>Dog Door- Max-4</t>
  </si>
  <si>
    <t>1400/1600 Boat blind top- Max-4</t>
  </si>
  <si>
    <t>1800 Series boat blind top- Max-4</t>
  </si>
  <si>
    <t>Dog Ladder aluminum folding</t>
  </si>
  <si>
    <t>STEALTH 1200 &amp; ACCESSORIES</t>
  </si>
  <si>
    <t>Stealth 1200 (Marsh Brown)</t>
  </si>
  <si>
    <t>609142007245</t>
  </si>
  <si>
    <t>Stealth 1200 Seat Box (Marsh Brown)</t>
  </si>
  <si>
    <t>609142007443</t>
  </si>
  <si>
    <t>1200 Motor Mount (Marsh Brown)</t>
  </si>
  <si>
    <t>609142007849</t>
  </si>
  <si>
    <t>1200 Oar Lock Kit (Marsh Brown)</t>
  </si>
  <si>
    <t>609142007948</t>
  </si>
  <si>
    <t>2000 Stealth Twin Gun (Marsh Brown)</t>
  </si>
  <si>
    <t>609142006248</t>
  </si>
  <si>
    <t>2000 Stealth Additional Seat (Marsh Brown)</t>
  </si>
  <si>
    <t>609142006446</t>
  </si>
  <si>
    <t>2000 Stealth Motor Mount (Marsh Brown)</t>
  </si>
  <si>
    <t>609142006842</t>
  </si>
  <si>
    <t>2000 and 1200 Boat Blind- Max-4</t>
  </si>
  <si>
    <t>2000 and 1200 Boat Blind - Shadow Grass</t>
  </si>
  <si>
    <t>609142007553</t>
  </si>
  <si>
    <t>STEALTH 1200 &amp; 2000 ACCESSORIES</t>
  </si>
  <si>
    <t>Stealth Paddle 9'</t>
  </si>
  <si>
    <t>609142007016</t>
  </si>
  <si>
    <t>Dog Ramp (Marsh Brown)</t>
  </si>
  <si>
    <t>609142007641</t>
  </si>
  <si>
    <t>Predator (Marsh Brown)</t>
  </si>
  <si>
    <t>609142005241</t>
  </si>
  <si>
    <t>XCS Blind-Max-4</t>
  </si>
  <si>
    <t>Predator XCS Package- Max-4</t>
  </si>
  <si>
    <t>Snow Cover</t>
  </si>
  <si>
    <t>609142005562</t>
  </si>
  <si>
    <t>Predator XL (Marsh Brown)</t>
  </si>
  <si>
    <t>609142005845</t>
  </si>
  <si>
    <t>PHANTOM</t>
  </si>
  <si>
    <t>Phantom (Marsh Brown)</t>
  </si>
  <si>
    <t>609142009249</t>
  </si>
  <si>
    <t>FINAL ATTACK &amp; ACCESSORIES</t>
  </si>
  <si>
    <t>Final Attack (Marsh Brown)</t>
  </si>
  <si>
    <t>609142008242</t>
  </si>
  <si>
    <t>Optional Removable Cover (Marsh Brown)</t>
  </si>
  <si>
    <t>609142008341</t>
  </si>
  <si>
    <t>Back Rest Final Attack (Marsh Brown)</t>
  </si>
  <si>
    <t>609142008440</t>
  </si>
  <si>
    <t>Final Attack Blind Max-4</t>
  </si>
  <si>
    <t>GUNNER LAY-OUT BLINDS</t>
  </si>
  <si>
    <t>Gunner Snow Cover</t>
  </si>
  <si>
    <t>Beavertail Decoy Sleds</t>
  </si>
  <si>
    <t>Small Marsh brown Sport Sled</t>
  </si>
  <si>
    <t>Medium Marsh Brown Sport Sled</t>
  </si>
  <si>
    <t>Large Marsh Brown Sport Sled</t>
  </si>
  <si>
    <t>Large Marsh brown Wild sled</t>
  </si>
  <si>
    <t>Large Marsh brown Wild sled PKG Hitch/Decoy bag/Sled</t>
  </si>
  <si>
    <t xml:space="preserve">Decoy Hauler Medium sport sled w/decoy bag </t>
  </si>
  <si>
    <t>Travel Cover</t>
  </si>
  <si>
    <t>Snow Roof</t>
  </si>
  <si>
    <t>Outfitter HB Blind - Max-4</t>
  </si>
  <si>
    <t>Outfitter DDT Bale blind Max-4 Deer/Duck/Turkey</t>
  </si>
  <si>
    <t>Wind Pole</t>
  </si>
  <si>
    <t>Outfitter Sled</t>
  </si>
  <si>
    <t>30" Hanging Mesh Pocket</t>
  </si>
  <si>
    <t>Ghillie Grass Green (All natural raffia grass bundle)</t>
  </si>
  <si>
    <t>Ghillie Grass Natural (All natural raffia grass bundle)</t>
  </si>
  <si>
    <t>Gille Grass Green (All natural raffia grass mat)</t>
  </si>
  <si>
    <t>Gille Grass Natural (All natural raffia grass mat)</t>
  </si>
  <si>
    <t>1400 Blind- Max-4 (Fits 14' - 15' boats)</t>
  </si>
  <si>
    <t>1600 Blind-Max-4 (Fits 16' boats, up to 75" beam)</t>
  </si>
  <si>
    <t>1800 Blind- Max-4 (Fits 17' - 19' boats, up to 85" beam)</t>
  </si>
  <si>
    <t>2200 Blind Max-4 (Fits 18' - 23' boats, up to 98" beam)</t>
  </si>
  <si>
    <t>Big Gunner Max-4</t>
  </si>
  <si>
    <t>1400 Blind Timber Tantrum (Fits 14' - 15' boats)</t>
  </si>
  <si>
    <t>609142411448 </t>
  </si>
  <si>
    <t>1600 Blind Timber Tantrum (Fits 16' boats, up to 75" beam)</t>
  </si>
  <si>
    <t>609142411455 </t>
  </si>
  <si>
    <t>1800 Blind Timber Tantrum (Fits 17' - 19' boats, up to 85" beam)</t>
  </si>
  <si>
    <t>2200 Blind Timber Tantrum (Fits 18' - 23' boats, up to 98" beam)</t>
  </si>
  <si>
    <t>609142411479 </t>
  </si>
  <si>
    <t>609142411486 </t>
  </si>
  <si>
    <t>Boat Blind Extension Kit 8"</t>
  </si>
  <si>
    <t>2000 Lay Out blind</t>
  </si>
  <si>
    <t>Dog Blind</t>
  </si>
  <si>
    <t>401181</t>
  </si>
  <si>
    <t>Final Attack (Marsh Brown) W/Backrest</t>
  </si>
  <si>
    <t>Final Attack (Marsh Brown) Wbackrest and Blind PKG</t>
  </si>
  <si>
    <t>Dog Ladder &amp; Dog Blind</t>
  </si>
  <si>
    <t>2000 Stealth W/Motor Mount and Seat</t>
  </si>
  <si>
    <t>2000 Stealth W/Motor Mount and Seat and Blind Max-4</t>
  </si>
  <si>
    <t>Rogue Series Full Body Mixed Packs 6pk.</t>
  </si>
  <si>
    <t>Rogue Series Full Body Feeder Packs 6pk.</t>
  </si>
  <si>
    <t>Rogue Series Floating Goose 6pk.</t>
  </si>
  <si>
    <t>Rogue Series Sleeper Shells 12pk.</t>
  </si>
  <si>
    <t>DOA Goose Decoys</t>
  </si>
  <si>
    <t>Refuge Series Mallards 6pk.</t>
  </si>
  <si>
    <t>Refuge Series Teal 6pk.</t>
  </si>
  <si>
    <t>Migration Series Filler Socks Snow and Blue 50pk</t>
  </si>
  <si>
    <t>DOA Duck Decoys</t>
  </si>
  <si>
    <t>DOA Snow Socks</t>
  </si>
  <si>
    <t>6 slot full body honker bag</t>
  </si>
  <si>
    <t>6 slot honker floater bag</t>
  </si>
  <si>
    <t>12 slot duck floater bag</t>
  </si>
  <si>
    <t xml:space="preserve">OUTFITTER PRO HAYBALE </t>
  </si>
  <si>
    <t>SNIPER LAY-OUT BLIND</t>
  </si>
  <si>
    <t>PREDATOR BLIND</t>
  </si>
  <si>
    <t>STEALTH BOAT BLINDS</t>
  </si>
  <si>
    <t xml:space="preserve">STEALTH 2000 TWIN GUN </t>
  </si>
  <si>
    <t>ALUMINUM BOAT BLINDS</t>
  </si>
  <si>
    <t>GHILLIE GRASS/BLANKETS</t>
  </si>
  <si>
    <t>Dog Door  - Timber Tantrum</t>
  </si>
  <si>
    <t>1400/1600 Boat blind top- Timber Tantrum</t>
  </si>
  <si>
    <t>1800 Series boat blind top- Timber Tantrum</t>
  </si>
  <si>
    <t>1700 Blind- Max-4 (Fits 17' - 19' boats, up to 85" beam)</t>
  </si>
  <si>
    <t>1700 Blind- Timber Tantrum (Fits 17' - 19' boats, up to 85" beam)</t>
  </si>
  <si>
    <t xml:space="preserve">Refuge Series Blackduck 6pk. </t>
  </si>
  <si>
    <t>Refuge Series Bluebill 6pk.</t>
  </si>
  <si>
    <t>Refuge Series Canvasback 6pk.</t>
  </si>
  <si>
    <t>DOA Decoy Weights and Rigs</t>
  </si>
  <si>
    <t>48" Texas rig 4oz</t>
  </si>
  <si>
    <t>48" Texas rig 8oz</t>
  </si>
  <si>
    <t>72" Texas rig 4oz</t>
  </si>
  <si>
    <t>72" Texas rig 8oz</t>
  </si>
  <si>
    <t>Jerk rig kit 3 pound</t>
  </si>
  <si>
    <t>Diver decoy long line kit</t>
  </si>
  <si>
    <t xml:space="preserve"> Sniper blind</t>
  </si>
  <si>
    <t>2018 PRODUCTS EDITION</t>
  </si>
  <si>
    <t>Beavertail Coolers</t>
  </si>
  <si>
    <t>Beavertail 42 QT cooler</t>
  </si>
  <si>
    <t>401275</t>
  </si>
  <si>
    <t>609142412568 </t>
  </si>
  <si>
    <t>609142412742 </t>
  </si>
  <si>
    <t>609142411806 </t>
  </si>
  <si>
    <t>609142412759 </t>
  </si>
  <si>
    <t>Price</t>
  </si>
  <si>
    <t>QTY</t>
  </si>
  <si>
    <t>Total</t>
  </si>
  <si>
    <t>Beavertail 22 QT cooler</t>
  </si>
  <si>
    <t>Beavertail 32 QT cooler</t>
  </si>
  <si>
    <t>Beavertail 62 QT cooler</t>
  </si>
  <si>
    <t>Total before tax/shipping</t>
  </si>
  <si>
    <t>Billing Info</t>
  </si>
  <si>
    <t>Shipping Info</t>
  </si>
  <si>
    <t>Order Date</t>
  </si>
  <si>
    <t>Same as Billing Address:(check if Yes)</t>
  </si>
  <si>
    <t>Name</t>
  </si>
  <si>
    <t>Address</t>
  </si>
  <si>
    <t>Company</t>
  </si>
  <si>
    <t>City/State/Zip</t>
  </si>
  <si>
    <t>Phone</t>
  </si>
  <si>
    <t>Email</t>
  </si>
  <si>
    <t>**Minnesota residents will be charged applicable sales tax</t>
  </si>
  <si>
    <t>**You will receive a call from the office to provide total with applicable tax, shipping quote and to gather payment info</t>
  </si>
  <si>
    <t>**Orders cannot be changed once submitted. Only canceled.</t>
  </si>
  <si>
    <t>DOA Decoy Bags &amp; Accessories</t>
  </si>
  <si>
    <t>Goose Floater Head Sentry (2 Pack)</t>
  </si>
  <si>
    <t>Goose Floater Head Active (2 Pack)</t>
  </si>
  <si>
    <t>Goose Floater Head Skimmer (2 Pack)</t>
  </si>
  <si>
    <t>Hex Base (6 Pack)</t>
  </si>
  <si>
    <t>Hex Base (1 Pack)</t>
  </si>
  <si>
    <t>Clothing</t>
  </si>
  <si>
    <t>401235</t>
  </si>
  <si>
    <t>401236</t>
  </si>
  <si>
    <t>401237</t>
  </si>
  <si>
    <t>401238</t>
  </si>
  <si>
    <t>401239</t>
  </si>
  <si>
    <t>401240</t>
  </si>
  <si>
    <t>Beavertail Hoodie - Large</t>
  </si>
  <si>
    <t>Beavertail Hoodie - XL</t>
  </si>
  <si>
    <t>Beavertail Hoodie - Medium</t>
  </si>
  <si>
    <t>n/a</t>
  </si>
  <si>
    <t>Beavertail Hoodie - XXL</t>
  </si>
  <si>
    <t>Beavertail Hoodie - XXXL</t>
  </si>
  <si>
    <t>Beavertail Hoodie - XXXXL</t>
  </si>
  <si>
    <t>401228</t>
  </si>
  <si>
    <t>401229</t>
  </si>
  <si>
    <t>401230</t>
  </si>
  <si>
    <t>DOA Hat - Black &amp; Camo</t>
  </si>
  <si>
    <t>DOA Hat - Black Mesh</t>
  </si>
  <si>
    <t>DOA Hat - Brown</t>
  </si>
  <si>
    <t>401217</t>
  </si>
  <si>
    <t>401218</t>
  </si>
  <si>
    <t>401219</t>
  </si>
  <si>
    <t>Beavertail Hat - Max 5</t>
  </si>
  <si>
    <t>Beavertail Hat - Olive &amp; Brown</t>
  </si>
  <si>
    <t>Beavertail Hat - Max 5 &amp; Black</t>
  </si>
  <si>
    <t>**Email completed order form to richard.visker@otteroutdoors.com</t>
  </si>
  <si>
    <t>Beavertail Blanket - Snow</t>
  </si>
  <si>
    <t xml:space="preserve">Beavertail Blanket - Golden Grain   </t>
  </si>
  <si>
    <t xml:space="preserve">Beavertail Blanket - Chisel plowed Field  </t>
  </si>
  <si>
    <t>Alex Corrington</t>
  </si>
  <si>
    <t>Top Flight Outfitters</t>
  </si>
  <si>
    <t>1699 CR 300 E</t>
  </si>
  <si>
    <t>Bethany/Illinois/61914</t>
  </si>
  <si>
    <t>acorrington23@yahoo.com</t>
  </si>
  <si>
    <t>716 S Saint John St.</t>
  </si>
  <si>
    <t>Yes it is a business</t>
  </si>
  <si>
    <t>Have a tractor with forks</t>
  </si>
  <si>
    <t>This is my business address for top flight and my farm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</si>
</sst>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00000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8"/>
      <name val="Harrington"/>
      <family val="5"/>
    </font>
    <font>
      <sz val="10"/>
      <name val="Futura Bk BT"/>
      <family val="2"/>
    </font>
    <font>
      <sz val="22"/>
      <name val="Rockwell Extra Bold"/>
      <family val="1"/>
    </font>
    <font>
      <sz val="12"/>
      <name val="Rockwell"/>
      <family val="1"/>
    </font>
    <font>
      <b/>
      <sz val="10"/>
      <name val="Rockwell"/>
      <family val="1"/>
    </font>
    <font>
      <b/>
      <sz val="8"/>
      <name val="Arial"/>
      <family val="2"/>
    </font>
    <font>
      <b/>
      <sz val="8"/>
      <name val="Futura Bk BT"/>
      <family val="2"/>
    </font>
    <font>
      <sz val="8"/>
      <name val="Arial"/>
      <family val="2"/>
    </font>
    <font>
      <b/>
      <sz val="8"/>
      <name val="Bookman"/>
      <family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Bookman"/>
    </font>
    <font>
      <sz val="8"/>
      <color theme="1"/>
      <name val="Calibri"/>
      <family val="2"/>
      <scheme val="minor"/>
    </font>
    <font>
      <b/>
      <sz val="14"/>
      <name val="Bookman"/>
      <family val="1"/>
    </font>
    <font>
      <sz val="8"/>
      <color theme="1"/>
      <name val="Arial"/>
      <family val="2"/>
    </font>
    <font>
      <sz val="8"/>
      <name val="Futura Bk BT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2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87">
    <xf numFmtId="0" fontId="0" fillId="0" borderId="0" xfId="0"/>
    <xf numFmtId="49" fontId="3" fillId="0" borderId="0" xfId="2" applyNumberFormat="1" applyFont="1" applyFill="1" applyBorder="1" applyAlignment="1">
      <alignment horizontal="center" vertical="center" textRotation="6"/>
    </xf>
    <xf numFmtId="49" fontId="0" fillId="0" borderId="0" xfId="0" applyNumberFormat="1"/>
    <xf numFmtId="0" fontId="0" fillId="0" borderId="0" xfId="0" applyAlignment="1">
      <alignment horizontal="center"/>
    </xf>
    <xf numFmtId="0" fontId="10" fillId="0" borderId="0" xfId="2" applyFont="1" applyFill="1" applyBorder="1"/>
    <xf numFmtId="0" fontId="10" fillId="0" borderId="2" xfId="2" applyFont="1" applyFill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49" fontId="10" fillId="2" borderId="3" xfId="2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10" fillId="2" borderId="4" xfId="2" applyNumberFormat="1" applyFont="1" applyFill="1" applyBorder="1" applyAlignment="1">
      <alignment horizontal="center"/>
    </xf>
    <xf numFmtId="164" fontId="10" fillId="2" borderId="8" xfId="2" applyNumberFormat="1" applyFont="1" applyFill="1" applyBorder="1" applyAlignment="1">
      <alignment horizontal="center"/>
    </xf>
    <xf numFmtId="164" fontId="10" fillId="2" borderId="9" xfId="2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5" fontId="10" fillId="2" borderId="8" xfId="2" applyNumberFormat="1" applyFont="1" applyFill="1" applyBorder="1" applyAlignment="1" applyProtection="1">
      <alignment horizontal="center"/>
      <protection locked="0"/>
    </xf>
    <xf numFmtId="164" fontId="11" fillId="0" borderId="0" xfId="2" applyNumberFormat="1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/>
    </xf>
    <xf numFmtId="164" fontId="10" fillId="3" borderId="6" xfId="2" applyNumberFormat="1" applyFont="1" applyFill="1" applyBorder="1" applyAlignment="1">
      <alignment horizontal="center" vertical="center"/>
    </xf>
    <xf numFmtId="43" fontId="0" fillId="0" borderId="0" xfId="4" applyFont="1"/>
    <xf numFmtId="0" fontId="10" fillId="0" borderId="11" xfId="2" applyFont="1" applyFill="1" applyBorder="1"/>
    <xf numFmtId="164" fontId="10" fillId="2" borderId="11" xfId="2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65" fontId="10" fillId="2" borderId="11" xfId="2" applyNumberFormat="1" applyFont="1" applyFill="1" applyBorder="1" applyAlignment="1" applyProtection="1">
      <alignment horizontal="center"/>
      <protection locked="0"/>
    </xf>
    <xf numFmtId="1" fontId="10" fillId="0" borderId="11" xfId="0" applyNumberFormat="1" applyFont="1" applyBorder="1" applyAlignment="1">
      <alignment horizontal="center"/>
    </xf>
    <xf numFmtId="164" fontId="10" fillId="2" borderId="8" xfId="2" applyNumberFormat="1" applyFont="1" applyFill="1" applyBorder="1" applyAlignment="1">
      <alignment horizontal="center" vertical="center"/>
    </xf>
    <xf numFmtId="165" fontId="10" fillId="2" borderId="3" xfId="2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1" fontId="10" fillId="0" borderId="11" xfId="3" applyNumberFormat="1" applyFont="1" applyBorder="1" applyAlignment="1">
      <alignment horizontal="center"/>
    </xf>
    <xf numFmtId="1" fontId="10" fillId="2" borderId="11" xfId="2" applyNumberFormat="1" applyFont="1" applyFill="1" applyBorder="1" applyAlignment="1">
      <alignment horizontal="center"/>
    </xf>
    <xf numFmtId="49" fontId="8" fillId="3" borderId="1" xfId="2" applyNumberFormat="1" applyFont="1" applyFill="1" applyBorder="1" applyAlignment="1">
      <alignment horizontal="center" vertical="center"/>
    </xf>
    <xf numFmtId="164" fontId="9" fillId="3" borderId="1" xfId="2" applyNumberFormat="1" applyFont="1" applyFill="1" applyBorder="1" applyAlignment="1">
      <alignment horizontal="center" vertical="center" wrapText="1"/>
    </xf>
    <xf numFmtId="164" fontId="18" fillId="0" borderId="11" xfId="2" applyNumberFormat="1" applyFont="1" applyBorder="1" applyAlignment="1">
      <alignment horizontal="center" vertical="center" wrapText="1"/>
    </xf>
    <xf numFmtId="0" fontId="0" fillId="0" borderId="11" xfId="0" applyFont="1" applyBorder="1"/>
    <xf numFmtId="1" fontId="17" fillId="0" borderId="11" xfId="0" applyNumberFormat="1" applyFont="1" applyBorder="1" applyAlignment="1">
      <alignment horizontal="center"/>
    </xf>
    <xf numFmtId="0" fontId="0" fillId="2" borderId="11" xfId="0" applyFont="1" applyFill="1" applyBorder="1"/>
    <xf numFmtId="164" fontId="10" fillId="2" borderId="21" xfId="2" applyNumberFormat="1" applyFont="1" applyFill="1" applyBorder="1" applyAlignment="1">
      <alignment horizontal="center"/>
    </xf>
    <xf numFmtId="49" fontId="8" fillId="3" borderId="5" xfId="2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4" fontId="10" fillId="2" borderId="8" xfId="2" applyNumberFormat="1" applyFont="1" applyFill="1" applyBorder="1" applyAlignment="1">
      <alignment horizontal="center" vertical="center" wrapText="1"/>
    </xf>
    <xf numFmtId="164" fontId="10" fillId="2" borderId="11" xfId="2" applyNumberFormat="1" applyFont="1" applyFill="1" applyBorder="1" applyAlignment="1">
      <alignment horizontal="center" vertical="center" wrapText="1"/>
    </xf>
    <xf numFmtId="164" fontId="10" fillId="0" borderId="11" xfId="2" applyNumberFormat="1" applyFont="1" applyBorder="1" applyAlignment="1">
      <alignment horizontal="center" vertical="center"/>
    </xf>
    <xf numFmtId="0" fontId="5" fillId="0" borderId="0" xfId="2" applyFont="1" applyFill="1" applyBorder="1" applyAlignment="1"/>
    <xf numFmtId="0" fontId="6" fillId="0" borderId="0" xfId="2" applyFont="1" applyFill="1" applyBorder="1" applyAlignment="1"/>
    <xf numFmtId="0" fontId="7" fillId="0" borderId="13" xfId="2" applyFont="1" applyFill="1" applyBorder="1" applyAlignment="1"/>
    <xf numFmtId="1" fontId="10" fillId="0" borderId="8" xfId="0" applyNumberFormat="1" applyFont="1" applyBorder="1" applyAlignment="1">
      <alignment horizontal="center"/>
    </xf>
    <xf numFmtId="49" fontId="8" fillId="0" borderId="19" xfId="2" applyNumberFormat="1" applyFont="1" applyFill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49" fontId="8" fillId="0" borderId="19" xfId="2" applyNumberFormat="1" applyFont="1" applyBorder="1" applyAlignment="1">
      <alignment horizontal="center" vertical="center"/>
    </xf>
    <xf numFmtId="164" fontId="9" fillId="0" borderId="19" xfId="2" applyNumberFormat="1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10" fillId="0" borderId="8" xfId="2" applyFont="1" applyFill="1" applyBorder="1"/>
    <xf numFmtId="164" fontId="8" fillId="3" borderId="15" xfId="2" applyNumberFormat="1" applyFont="1" applyFill="1" applyBorder="1" applyAlignment="1">
      <alignment horizontal="center"/>
    </xf>
    <xf numFmtId="164" fontId="10" fillId="3" borderId="1" xfId="2" applyNumberFormat="1" applyFont="1" applyFill="1" applyBorder="1" applyAlignment="1">
      <alignment horizontal="center" vertical="center"/>
    </xf>
    <xf numFmtId="164" fontId="10" fillId="2" borderId="24" xfId="1" applyNumberFormat="1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 vertical="center" wrapText="1"/>
    </xf>
    <xf numFmtId="164" fontId="10" fillId="2" borderId="25" xfId="1" applyNumberFormat="1" applyFont="1" applyFill="1" applyBorder="1" applyAlignment="1">
      <alignment horizontal="center"/>
    </xf>
    <xf numFmtId="164" fontId="10" fillId="2" borderId="21" xfId="1" applyNumberFormat="1" applyFont="1" applyFill="1" applyBorder="1" applyAlignment="1">
      <alignment horizontal="center"/>
    </xf>
    <xf numFmtId="164" fontId="15" fillId="0" borderId="21" xfId="0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10" fillId="2" borderId="24" xfId="2" applyNumberFormat="1" applyFont="1" applyFill="1" applyBorder="1" applyAlignment="1">
      <alignment horizontal="center"/>
    </xf>
    <xf numFmtId="0" fontId="10" fillId="0" borderId="26" xfId="2" applyFont="1" applyFill="1" applyBorder="1"/>
    <xf numFmtId="0" fontId="0" fillId="0" borderId="26" xfId="0" applyBorder="1"/>
    <xf numFmtId="1" fontId="10" fillId="0" borderId="26" xfId="0" applyNumberFormat="1" applyFont="1" applyBorder="1" applyAlignment="1">
      <alignment horizontal="center"/>
    </xf>
    <xf numFmtId="164" fontId="10" fillId="2" borderId="26" xfId="2" applyNumberFormat="1" applyFont="1" applyFill="1" applyBorder="1" applyAlignment="1">
      <alignment horizontal="center"/>
    </xf>
    <xf numFmtId="164" fontId="10" fillId="2" borderId="27" xfId="1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49" fontId="14" fillId="2" borderId="8" xfId="2" applyNumberFormat="1" applyFont="1" applyFill="1" applyBorder="1" applyAlignment="1">
      <alignment horizontal="left"/>
    </xf>
    <xf numFmtId="164" fontId="10" fillId="2" borderId="26" xfId="2" applyNumberFormat="1" applyFont="1" applyFill="1" applyBorder="1" applyAlignment="1">
      <alignment horizontal="center" vertical="center"/>
    </xf>
    <xf numFmtId="1" fontId="10" fillId="0" borderId="26" xfId="3" applyNumberFormat="1" applyFont="1" applyBorder="1" applyAlignment="1">
      <alignment horizontal="center"/>
    </xf>
    <xf numFmtId="164" fontId="18" fillId="0" borderId="26" xfId="2" applyNumberFormat="1" applyFont="1" applyBorder="1" applyAlignment="1">
      <alignment horizontal="center" vertical="center" wrapText="1"/>
    </xf>
    <xf numFmtId="0" fontId="0" fillId="0" borderId="26" xfId="0" applyFont="1" applyBorder="1"/>
    <xf numFmtId="1" fontId="17" fillId="0" borderId="26" xfId="0" applyNumberFormat="1" applyFont="1" applyBorder="1" applyAlignment="1">
      <alignment horizontal="center"/>
    </xf>
    <xf numFmtId="164" fontId="0" fillId="0" borderId="27" xfId="1" applyNumberFormat="1" applyFont="1" applyBorder="1" applyAlignment="1">
      <alignment horizontal="center"/>
    </xf>
    <xf numFmtId="0" fontId="0" fillId="0" borderId="8" xfId="0" applyFont="1" applyBorder="1"/>
    <xf numFmtId="1" fontId="17" fillId="0" borderId="8" xfId="0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/>
    </xf>
    <xf numFmtId="0" fontId="0" fillId="2" borderId="26" xfId="0" applyFont="1" applyFill="1" applyBorder="1"/>
    <xf numFmtId="164" fontId="10" fillId="2" borderId="27" xfId="2" applyNumberFormat="1" applyFont="1" applyFill="1" applyBorder="1" applyAlignment="1">
      <alignment horizontal="center"/>
    </xf>
    <xf numFmtId="0" fontId="10" fillId="2" borderId="8" xfId="2" applyFont="1" applyFill="1" applyBorder="1" applyAlignment="1">
      <alignment horizontal="left"/>
    </xf>
    <xf numFmtId="0" fontId="10" fillId="2" borderId="11" xfId="2" applyFont="1" applyFill="1" applyBorder="1" applyAlignment="1">
      <alignment horizontal="left"/>
    </xf>
    <xf numFmtId="164" fontId="10" fillId="0" borderId="12" xfId="2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0" fontId="0" fillId="0" borderId="22" xfId="0" applyBorder="1"/>
    <xf numFmtId="49" fontId="0" fillId="0" borderId="22" xfId="0" applyNumberFormat="1" applyBorder="1"/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49" fontId="10" fillId="0" borderId="23" xfId="2" applyNumberFormat="1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49" fontId="13" fillId="2" borderId="29" xfId="2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10" fillId="2" borderId="29" xfId="2" applyFont="1" applyFill="1" applyBorder="1" applyAlignment="1">
      <alignment horizontal="center"/>
    </xf>
    <xf numFmtId="0" fontId="10" fillId="2" borderId="23" xfId="2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49" fontId="10" fillId="0" borderId="35" xfId="2" applyNumberFormat="1" applyFont="1" applyFill="1" applyBorder="1" applyAlignment="1">
      <alignment horizontal="center"/>
    </xf>
    <xf numFmtId="0" fontId="10" fillId="0" borderId="36" xfId="2" applyFont="1" applyFill="1" applyBorder="1"/>
    <xf numFmtId="0" fontId="10" fillId="0" borderId="36" xfId="0" applyFont="1" applyBorder="1" applyAlignment="1">
      <alignment horizontal="center" vertical="center"/>
    </xf>
    <xf numFmtId="164" fontId="10" fillId="0" borderId="36" xfId="2" applyNumberFormat="1" applyFont="1" applyBorder="1" applyAlignment="1">
      <alignment horizontal="center" vertical="center"/>
    </xf>
    <xf numFmtId="164" fontId="10" fillId="0" borderId="37" xfId="2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10" fillId="0" borderId="19" xfId="2" applyFont="1" applyFill="1" applyBorder="1" applyAlignment="1">
      <alignment horizontal="center"/>
    </xf>
    <xf numFmtId="0" fontId="10" fillId="0" borderId="20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/>
    </xf>
    <xf numFmtId="49" fontId="19" fillId="0" borderId="0" xfId="0" applyNumberFormat="1" applyFont="1" applyAlignment="1"/>
    <xf numFmtId="49" fontId="10" fillId="0" borderId="0" xfId="2" applyNumberFormat="1" applyFont="1" applyFill="1" applyBorder="1" applyAlignment="1">
      <alignment horizontal="left"/>
    </xf>
    <xf numFmtId="49" fontId="8" fillId="0" borderId="0" xfId="2" applyNumberFormat="1" applyFont="1" applyFill="1" applyBorder="1" applyAlignment="1">
      <alignment horizontal="left"/>
    </xf>
    <xf numFmtId="49" fontId="0" fillId="0" borderId="0" xfId="0" applyNumberFormat="1" applyBorder="1"/>
    <xf numFmtId="0" fontId="0" fillId="0" borderId="25" xfId="0" applyBorder="1" applyAlignment="1">
      <alignment horizontal="center"/>
    </xf>
    <xf numFmtId="0" fontId="0" fillId="0" borderId="11" xfId="0" applyFont="1" applyFill="1" applyBorder="1"/>
    <xf numFmtId="164" fontId="0" fillId="0" borderId="11" xfId="1" applyNumberFormat="1" applyFont="1" applyBorder="1" applyAlignment="1">
      <alignment horizontal="center"/>
    </xf>
    <xf numFmtId="0" fontId="0" fillId="0" borderId="3" xfId="0" applyFont="1" applyFill="1" applyBorder="1"/>
    <xf numFmtId="164" fontId="0" fillId="0" borderId="25" xfId="1" applyNumberFormat="1" applyFont="1" applyBorder="1" applyAlignment="1">
      <alignment horizontal="center"/>
    </xf>
    <xf numFmtId="49" fontId="10" fillId="0" borderId="12" xfId="2" applyNumberFormat="1" applyFont="1" applyFill="1" applyBorder="1" applyAlignment="1">
      <alignment horizontal="center"/>
    </xf>
    <xf numFmtId="49" fontId="8" fillId="3" borderId="16" xfId="2" applyNumberFormat="1" applyFont="1" applyFill="1" applyBorder="1" applyAlignment="1">
      <alignment horizontal="center" vertical="center"/>
    </xf>
    <xf numFmtId="164" fontId="9" fillId="3" borderId="19" xfId="2" applyNumberFormat="1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164" fontId="8" fillId="3" borderId="39" xfId="2" applyNumberFormat="1" applyFont="1" applyFill="1" applyBorder="1" applyAlignment="1">
      <alignment horizontal="center"/>
    </xf>
    <xf numFmtId="164" fontId="10" fillId="0" borderId="11" xfId="2" applyNumberFormat="1" applyFont="1" applyFill="1" applyBorder="1" applyAlignment="1">
      <alignment horizontal="center"/>
    </xf>
    <xf numFmtId="49" fontId="10" fillId="0" borderId="16" xfId="2" applyNumberFormat="1" applyFont="1" applyFill="1" applyBorder="1" applyAlignment="1">
      <alignment horizontal="center"/>
    </xf>
    <xf numFmtId="0" fontId="10" fillId="0" borderId="40" xfId="2" applyFont="1" applyFill="1" applyBorder="1"/>
    <xf numFmtId="0" fontId="10" fillId="0" borderId="40" xfId="0" applyFont="1" applyBorder="1" applyAlignment="1">
      <alignment horizontal="center" vertical="center"/>
    </xf>
    <xf numFmtId="164" fontId="10" fillId="0" borderId="40" xfId="2" applyNumberFormat="1" applyFont="1" applyBorder="1" applyAlignment="1">
      <alignment horizontal="center" vertical="center"/>
    </xf>
    <xf numFmtId="164" fontId="10" fillId="0" borderId="40" xfId="2" applyNumberFormat="1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10" fillId="0" borderId="36" xfId="2" applyNumberFormat="1" applyFont="1" applyFill="1" applyBorder="1" applyAlignment="1">
      <alignment horizontal="center"/>
    </xf>
    <xf numFmtId="0" fontId="16" fillId="3" borderId="16" xfId="2" applyFont="1" applyFill="1" applyBorder="1" applyAlignment="1">
      <alignment horizontal="center"/>
    </xf>
    <xf numFmtId="0" fontId="16" fillId="3" borderId="22" xfId="2" applyFont="1" applyFill="1" applyBorder="1" applyAlignment="1">
      <alignment horizontal="center"/>
    </xf>
    <xf numFmtId="49" fontId="0" fillId="0" borderId="16" xfId="0" applyNumberFormat="1" applyBorder="1"/>
    <xf numFmtId="49" fontId="0" fillId="0" borderId="22" xfId="0" applyNumberFormat="1" applyBorder="1"/>
    <xf numFmtId="49" fontId="0" fillId="0" borderId="17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49" fontId="0" fillId="0" borderId="14" xfId="0" applyNumberFormat="1" applyBorder="1"/>
    <xf numFmtId="49" fontId="19" fillId="0" borderId="13" xfId="0" applyNumberFormat="1" applyFont="1" applyBorder="1" applyAlignment="1">
      <alignment horizontal="center"/>
    </xf>
    <xf numFmtId="0" fontId="10" fillId="0" borderId="5" xfId="2" applyNumberFormat="1" applyFont="1" applyBorder="1" applyAlignment="1"/>
    <xf numFmtId="0" fontId="10" fillId="0" borderId="6" xfId="2" applyNumberFormat="1" applyFont="1" applyBorder="1" applyAlignment="1"/>
    <xf numFmtId="0" fontId="10" fillId="0" borderId="7" xfId="2" applyNumberFormat="1" applyFont="1" applyBorder="1" applyAlignment="1"/>
    <xf numFmtId="0" fontId="0" fillId="0" borderId="1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10" fillId="0" borderId="16" xfId="2" applyFont="1" applyFill="1" applyBorder="1" applyAlignment="1">
      <alignment horizontal="left"/>
    </xf>
    <xf numFmtId="0" fontId="10" fillId="0" borderId="22" xfId="2" applyFont="1" applyFill="1" applyBorder="1" applyAlignment="1">
      <alignment horizontal="left"/>
    </xf>
    <xf numFmtId="0" fontId="10" fillId="0" borderId="17" xfId="2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0" fontId="10" fillId="0" borderId="18" xfId="2" applyFont="1" applyFill="1" applyBorder="1" applyAlignment="1">
      <alignment horizontal="left"/>
    </xf>
    <xf numFmtId="0" fontId="5" fillId="0" borderId="2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16" fillId="3" borderId="5" xfId="2" applyFont="1" applyFill="1" applyBorder="1" applyAlignment="1">
      <alignment horizontal="center"/>
    </xf>
    <xf numFmtId="0" fontId="16" fillId="3" borderId="6" xfId="2" applyFont="1" applyFill="1" applyBorder="1" applyAlignment="1">
      <alignment horizontal="center"/>
    </xf>
    <xf numFmtId="0" fontId="16" fillId="3" borderId="7" xfId="2" applyFont="1" applyFill="1" applyBorder="1" applyAlignment="1">
      <alignment horizontal="center"/>
    </xf>
    <xf numFmtId="49" fontId="16" fillId="3" borderId="5" xfId="2" applyNumberFormat="1" applyFont="1" applyFill="1" applyBorder="1" applyAlignment="1">
      <alignment horizontal="center"/>
    </xf>
    <xf numFmtId="49" fontId="16" fillId="3" borderId="7" xfId="2" applyNumberFormat="1" applyFont="1" applyFill="1" applyBorder="1" applyAlignment="1">
      <alignment horizontal="center"/>
    </xf>
    <xf numFmtId="49" fontId="16" fillId="3" borderId="6" xfId="2" applyNumberFormat="1" applyFont="1" applyFill="1" applyBorder="1" applyAlignment="1">
      <alignment horizontal="center"/>
    </xf>
    <xf numFmtId="49" fontId="16" fillId="3" borderId="28" xfId="2" applyNumberFormat="1" applyFont="1" applyFill="1" applyBorder="1" applyAlignment="1">
      <alignment horizontal="center"/>
    </xf>
    <xf numFmtId="49" fontId="16" fillId="3" borderId="10" xfId="2" applyNumberFormat="1" applyFont="1" applyFill="1" applyBorder="1" applyAlignment="1">
      <alignment horizontal="center"/>
    </xf>
    <xf numFmtId="14" fontId="10" fillId="0" borderId="16" xfId="2" applyNumberFormat="1" applyFont="1" applyFill="1" applyBorder="1" applyAlignment="1">
      <alignment horizontal="left"/>
    </xf>
    <xf numFmtId="0" fontId="20" fillId="0" borderId="12" xfId="5" applyBorder="1" applyAlignment="1">
      <alignment horizontal="left"/>
    </xf>
  </cellXfs>
  <cellStyles count="6">
    <cellStyle name="Comma" xfId="4" builtinId="3"/>
    <cellStyle name="Currency" xfId="1" builtinId="4"/>
    <cellStyle name="Hyperlink" xfId="5" builtinId="8"/>
    <cellStyle name="Normal" xfId="0" builtinId="0"/>
    <cellStyle name="Normal 2" xfId="2"/>
    <cellStyle name="Normal 2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109740</xdr:rowOff>
    </xdr:from>
    <xdr:to>
      <xdr:col>5</xdr:col>
      <xdr:colOff>578054</xdr:colOff>
      <xdr:row>6</xdr:row>
      <xdr:rowOff>9525</xdr:rowOff>
    </xdr:to>
    <xdr:pic>
      <xdr:nvPicPr>
        <xdr:cNvPr id="2" name="Picture 4" descr="BeavertailGeeseLogo-Low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09740"/>
          <a:ext cx="5854904" cy="1042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2788103</xdr:colOff>
      <xdr:row>6</xdr:row>
      <xdr:rowOff>99415</xdr:rowOff>
    </xdr:from>
    <xdr:to>
      <xdr:col>6</xdr:col>
      <xdr:colOff>152400</xdr:colOff>
      <xdr:row>12</xdr:row>
      <xdr:rowOff>123824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178" y="1242415"/>
          <a:ext cx="3060247" cy="1338859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147</xdr:row>
      <xdr:rowOff>19051</xdr:rowOff>
    </xdr:from>
    <xdr:to>
      <xdr:col>5</xdr:col>
      <xdr:colOff>28575</xdr:colOff>
      <xdr:row>147</xdr:row>
      <xdr:rowOff>171451</xdr:rowOff>
    </xdr:to>
    <xdr:sp macro="" textlink="">
      <xdr:nvSpPr>
        <xdr:cNvPr id="5" name="Rectangle 4"/>
        <xdr:cNvSpPr/>
      </xdr:nvSpPr>
      <xdr:spPr>
        <a:xfrm>
          <a:off x="5676900" y="25755601"/>
          <a:ext cx="161925" cy="152400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orrington23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abSelected="1" workbookViewId="0">
      <selection activeCell="C154" sqref="C154:G154"/>
    </sheetView>
  </sheetViews>
  <sheetFormatPr defaultRowHeight="15"/>
  <cols>
    <col min="1" max="1" width="10.7109375" style="8" customWidth="1"/>
    <col min="2" max="2" width="46.28515625" bestFit="1" customWidth="1"/>
    <col min="3" max="3" width="12.140625" style="2" bestFit="1" customWidth="1"/>
    <col min="4" max="4" width="9" style="3" customWidth="1"/>
    <col min="5" max="5" width="9" style="3" bestFit="1" customWidth="1"/>
    <col min="6" max="7" width="9" style="3" customWidth="1"/>
    <col min="8" max="13" width="9.140625" hidden="1" customWidth="1"/>
  </cols>
  <sheetData>
    <row r="1" spans="1:15">
      <c r="A1" s="85"/>
      <c r="B1" s="86"/>
      <c r="C1" s="87"/>
      <c r="D1" s="88"/>
      <c r="E1" s="88"/>
      <c r="F1" s="88"/>
      <c r="G1" s="89"/>
    </row>
    <row r="2" spans="1:15">
      <c r="A2" s="90"/>
      <c r="B2" s="91"/>
      <c r="C2" s="126"/>
      <c r="D2" s="92"/>
      <c r="E2" s="92"/>
      <c r="F2" s="92"/>
      <c r="G2" s="93"/>
    </row>
    <row r="3" spans="1:15">
      <c r="A3" s="90"/>
      <c r="B3" s="91"/>
      <c r="C3" s="126"/>
      <c r="D3" s="92"/>
      <c r="E3" s="92"/>
      <c r="F3" s="92"/>
      <c r="G3" s="93"/>
    </row>
    <row r="4" spans="1:15">
      <c r="A4" s="90"/>
      <c r="B4" s="91"/>
      <c r="C4" s="126"/>
      <c r="D4" s="92"/>
      <c r="E4" s="92"/>
      <c r="F4" s="92"/>
      <c r="G4" s="93"/>
    </row>
    <row r="5" spans="1:15">
      <c r="A5" s="90"/>
      <c r="B5" s="91"/>
      <c r="C5" s="126"/>
      <c r="D5" s="92"/>
      <c r="E5" s="92"/>
      <c r="F5" s="92"/>
      <c r="G5" s="93"/>
    </row>
    <row r="6" spans="1:15">
      <c r="A6" s="90"/>
      <c r="B6" s="91"/>
      <c r="C6" s="126"/>
      <c r="D6" s="92"/>
      <c r="E6" s="92"/>
      <c r="F6" s="92"/>
      <c r="G6" s="93"/>
    </row>
    <row r="7" spans="1:15">
      <c r="A7" s="90"/>
      <c r="B7" s="91"/>
      <c r="C7" s="126"/>
      <c r="D7" s="92"/>
      <c r="E7" s="92"/>
      <c r="F7" s="92"/>
      <c r="G7" s="93"/>
    </row>
    <row r="8" spans="1:15">
      <c r="A8" s="90"/>
      <c r="B8" s="91"/>
      <c r="C8" s="126"/>
      <c r="D8" s="92"/>
      <c r="E8" s="92"/>
      <c r="F8" s="92"/>
      <c r="G8" s="93"/>
    </row>
    <row r="9" spans="1:15">
      <c r="A9" s="94"/>
      <c r="B9" s="92"/>
      <c r="C9" s="1"/>
      <c r="D9" s="92"/>
      <c r="E9" s="6"/>
      <c r="F9" s="92"/>
      <c r="G9" s="93"/>
    </row>
    <row r="10" spans="1:15">
      <c r="A10" s="94"/>
      <c r="B10" s="92"/>
      <c r="C10" s="1"/>
      <c r="D10" s="92"/>
      <c r="E10" s="6"/>
      <c r="F10" s="92"/>
      <c r="G10" s="93"/>
    </row>
    <row r="11" spans="1:15" ht="27.75">
      <c r="A11" s="170" t="s">
        <v>0</v>
      </c>
      <c r="B11" s="171"/>
      <c r="C11" s="43"/>
      <c r="D11" s="43"/>
      <c r="E11" s="43"/>
      <c r="F11" s="92"/>
      <c r="G11" s="93"/>
    </row>
    <row r="12" spans="1:15" ht="15.75">
      <c r="A12" s="172" t="s">
        <v>131</v>
      </c>
      <c r="B12" s="173"/>
      <c r="C12" s="44"/>
      <c r="D12" s="44"/>
      <c r="E12" s="44"/>
      <c r="F12" s="92"/>
      <c r="G12" s="93"/>
    </row>
    <row r="13" spans="1:15" ht="15.75" thickBot="1">
      <c r="A13" s="174" t="s">
        <v>1</v>
      </c>
      <c r="B13" s="175"/>
      <c r="C13" s="45"/>
      <c r="D13" s="45"/>
      <c r="E13" s="45"/>
      <c r="F13" s="92"/>
      <c r="G13" s="93"/>
    </row>
    <row r="14" spans="1:15" ht="15.75" thickBot="1">
      <c r="A14" s="47" t="s">
        <v>2</v>
      </c>
      <c r="B14" s="48" t="s">
        <v>3</v>
      </c>
      <c r="C14" s="49" t="s">
        <v>4</v>
      </c>
      <c r="D14" s="50" t="s">
        <v>5</v>
      </c>
      <c r="E14" s="51" t="s">
        <v>139</v>
      </c>
      <c r="F14" s="51" t="s">
        <v>140</v>
      </c>
      <c r="G14" s="51" t="s">
        <v>141</v>
      </c>
    </row>
    <row r="15" spans="1:15" ht="19.5" thickBot="1">
      <c r="A15" s="180" t="s">
        <v>113</v>
      </c>
      <c r="B15" s="181"/>
      <c r="C15" s="17"/>
      <c r="D15" s="54"/>
      <c r="E15" s="53"/>
      <c r="F15" s="53"/>
      <c r="G15" s="53"/>
    </row>
    <row r="16" spans="1:15">
      <c r="A16" s="95">
        <v>400037</v>
      </c>
      <c r="B16" s="52" t="s">
        <v>73</v>
      </c>
      <c r="C16" s="14">
        <v>609142934954</v>
      </c>
      <c r="D16" s="12">
        <v>629.99</v>
      </c>
      <c r="E16" s="55">
        <v>402.55</v>
      </c>
      <c r="F16" s="13"/>
      <c r="G16" s="96">
        <f>F16*E16</f>
        <v>0</v>
      </c>
      <c r="H16" s="9">
        <f>M16</f>
        <v>423.46938775510205</v>
      </c>
      <c r="I16" s="9" t="e">
        <f>+#REF!-#REF!-#REF!</f>
        <v>#REF!</v>
      </c>
      <c r="J16" s="9" t="e">
        <f t="shared" ref="J16:J33" si="0">+E16-I16</f>
        <v>#REF!</v>
      </c>
      <c r="L16" s="9">
        <f t="shared" ref="L16:L33" si="1">E16/(1-0.03)</f>
        <v>415</v>
      </c>
      <c r="M16" s="18">
        <f>L16/(1-0.02)</f>
        <v>423.46938775510205</v>
      </c>
      <c r="N16" s="9"/>
      <c r="O16" s="9"/>
    </row>
    <row r="17" spans="1:13">
      <c r="A17" s="95">
        <v>401144</v>
      </c>
      <c r="B17" s="19" t="s">
        <v>78</v>
      </c>
      <c r="C17" s="14" t="s">
        <v>79</v>
      </c>
      <c r="D17" s="12">
        <v>629.99</v>
      </c>
      <c r="E17" s="55">
        <v>402.55</v>
      </c>
      <c r="F17" s="21"/>
      <c r="G17" s="97">
        <f t="shared" ref="G17:G80" si="2">F17*E17</f>
        <v>0</v>
      </c>
      <c r="H17" s="9">
        <f t="shared" ref="H17:H33" si="3">M17</f>
        <v>423.46938775510205</v>
      </c>
      <c r="I17" s="9" t="e">
        <f>+#REF!-#REF!-#REF!</f>
        <v>#REF!</v>
      </c>
      <c r="J17" s="9" t="e">
        <f t="shared" si="0"/>
        <v>#REF!</v>
      </c>
      <c r="L17" s="9">
        <f t="shared" si="1"/>
        <v>415</v>
      </c>
      <c r="M17" s="18">
        <f t="shared" ref="M17:M80" si="4">L17/(1-0.02)</f>
        <v>423.46938775510205</v>
      </c>
    </row>
    <row r="18" spans="1:13">
      <c r="A18" s="95">
        <v>400043</v>
      </c>
      <c r="B18" s="19" t="s">
        <v>74</v>
      </c>
      <c r="C18" s="14">
        <v>609142934961</v>
      </c>
      <c r="D18" s="12">
        <v>669.99</v>
      </c>
      <c r="E18" s="55">
        <v>427.71</v>
      </c>
      <c r="F18" s="21"/>
      <c r="G18" s="97">
        <f t="shared" si="2"/>
        <v>0</v>
      </c>
      <c r="H18" s="9">
        <f t="shared" si="3"/>
        <v>449.93688196928252</v>
      </c>
      <c r="I18" s="9" t="e">
        <f>+#REF!-#REF!-#REF!</f>
        <v>#REF!</v>
      </c>
      <c r="J18" s="9" t="e">
        <f t="shared" si="0"/>
        <v>#REF!</v>
      </c>
      <c r="L18" s="9">
        <f t="shared" si="1"/>
        <v>440.93814432989689</v>
      </c>
      <c r="M18" s="18">
        <f t="shared" si="4"/>
        <v>449.93688196928252</v>
      </c>
    </row>
    <row r="19" spans="1:13">
      <c r="A19" s="95">
        <v>401145</v>
      </c>
      <c r="B19" s="19" t="s">
        <v>80</v>
      </c>
      <c r="C19" s="14" t="s">
        <v>81</v>
      </c>
      <c r="D19" s="12">
        <v>669.99</v>
      </c>
      <c r="E19" s="55">
        <v>427.71</v>
      </c>
      <c r="F19" s="21"/>
      <c r="G19" s="97">
        <f t="shared" si="2"/>
        <v>0</v>
      </c>
      <c r="H19" s="9">
        <f t="shared" si="3"/>
        <v>449.93688196928252</v>
      </c>
      <c r="I19" s="9" t="e">
        <f>+#REF!-#REF!-#REF!</f>
        <v>#REF!</v>
      </c>
      <c r="J19" s="9" t="e">
        <f t="shared" si="0"/>
        <v>#REF!</v>
      </c>
      <c r="L19" s="9">
        <f t="shared" si="1"/>
        <v>440.93814432989689</v>
      </c>
      <c r="M19" s="18">
        <f t="shared" si="4"/>
        <v>449.93688196928252</v>
      </c>
    </row>
    <row r="20" spans="1:13">
      <c r="A20" s="98">
        <v>401201</v>
      </c>
      <c r="B20" s="19" t="s">
        <v>118</v>
      </c>
      <c r="C20" s="22">
        <v>609142412018</v>
      </c>
      <c r="D20" s="12">
        <v>769.99</v>
      </c>
      <c r="E20" s="55">
        <v>514.01</v>
      </c>
      <c r="F20" s="21"/>
      <c r="G20" s="97">
        <f t="shared" si="2"/>
        <v>0</v>
      </c>
      <c r="H20" s="9">
        <f t="shared" si="3"/>
        <v>540.7216494845361</v>
      </c>
      <c r="I20" s="9" t="e">
        <f>+#REF!-#REF!-#REF!</f>
        <v>#REF!</v>
      </c>
      <c r="J20" s="9" t="e">
        <f t="shared" si="0"/>
        <v>#REF!</v>
      </c>
      <c r="L20" s="9">
        <f t="shared" si="1"/>
        <v>529.90721649484533</v>
      </c>
      <c r="M20" s="18">
        <f t="shared" si="4"/>
        <v>540.7216494845361</v>
      </c>
    </row>
    <row r="21" spans="1:13">
      <c r="A21" s="98">
        <v>401200</v>
      </c>
      <c r="B21" s="19" t="s">
        <v>119</v>
      </c>
      <c r="C21" s="22">
        <v>609142412001</v>
      </c>
      <c r="D21" s="12">
        <v>769.99</v>
      </c>
      <c r="E21" s="55">
        <v>514.01</v>
      </c>
      <c r="F21" s="21"/>
      <c r="G21" s="97">
        <f t="shared" si="2"/>
        <v>0</v>
      </c>
      <c r="H21" s="9">
        <f t="shared" si="3"/>
        <v>540.7216494845361</v>
      </c>
      <c r="I21" s="9" t="e">
        <f>+#REF!-#REF!-#REF!</f>
        <v>#REF!</v>
      </c>
      <c r="J21" s="9" t="e">
        <f t="shared" si="0"/>
        <v>#REF!</v>
      </c>
      <c r="L21" s="9">
        <f t="shared" si="1"/>
        <v>529.90721649484533</v>
      </c>
      <c r="M21" s="18">
        <f t="shared" si="4"/>
        <v>540.7216494845361</v>
      </c>
    </row>
    <row r="22" spans="1:13">
      <c r="A22" s="95">
        <v>400046</v>
      </c>
      <c r="B22" s="19" t="s">
        <v>75</v>
      </c>
      <c r="C22" s="14">
        <v>609142934978</v>
      </c>
      <c r="D22" s="12">
        <v>769.99</v>
      </c>
      <c r="E22" s="55">
        <v>514.01</v>
      </c>
      <c r="F22" s="21"/>
      <c r="G22" s="97">
        <f t="shared" si="2"/>
        <v>0</v>
      </c>
      <c r="H22" s="9">
        <f t="shared" si="3"/>
        <v>540.7216494845361</v>
      </c>
      <c r="I22" s="9" t="e">
        <f>+#REF!-#REF!-#REF!</f>
        <v>#REF!</v>
      </c>
      <c r="J22" s="9" t="e">
        <f t="shared" si="0"/>
        <v>#REF!</v>
      </c>
      <c r="L22" s="9">
        <f t="shared" si="1"/>
        <v>529.90721649484533</v>
      </c>
      <c r="M22" s="18">
        <f t="shared" si="4"/>
        <v>540.7216494845361</v>
      </c>
    </row>
    <row r="23" spans="1:13">
      <c r="A23" s="95">
        <v>401146</v>
      </c>
      <c r="B23" s="19" t="s">
        <v>82</v>
      </c>
      <c r="C23" s="14">
        <v>609142411462</v>
      </c>
      <c r="D23" s="12">
        <v>769.99</v>
      </c>
      <c r="E23" s="55">
        <v>514.01</v>
      </c>
      <c r="F23" s="21"/>
      <c r="G23" s="97">
        <f t="shared" si="2"/>
        <v>0</v>
      </c>
      <c r="H23" s="9">
        <f t="shared" si="3"/>
        <v>540.7216494845361</v>
      </c>
      <c r="I23" s="9" t="e">
        <f>+#REF!-#REF!-#REF!</f>
        <v>#REF!</v>
      </c>
      <c r="J23" s="9" t="e">
        <f t="shared" si="0"/>
        <v>#REF!</v>
      </c>
      <c r="L23" s="9">
        <f t="shared" si="1"/>
        <v>529.90721649484533</v>
      </c>
      <c r="M23" s="18">
        <f t="shared" si="4"/>
        <v>540.7216494845361</v>
      </c>
    </row>
    <row r="24" spans="1:13">
      <c r="A24" s="95">
        <v>400053</v>
      </c>
      <c r="B24" s="19" t="s">
        <v>76</v>
      </c>
      <c r="C24" s="14">
        <v>609142934985</v>
      </c>
      <c r="D24" s="12">
        <v>969.99</v>
      </c>
      <c r="E24" s="55">
        <v>639.22</v>
      </c>
      <c r="F24" s="21"/>
      <c r="G24" s="97">
        <f t="shared" si="2"/>
        <v>0</v>
      </c>
      <c r="H24" s="9">
        <f t="shared" si="3"/>
        <v>672.43845992005049</v>
      </c>
      <c r="I24" s="9" t="e">
        <f>+#REF!-#REF!-#REF!</f>
        <v>#REF!</v>
      </c>
      <c r="J24" s="9" t="e">
        <f t="shared" si="0"/>
        <v>#REF!</v>
      </c>
      <c r="L24" s="9">
        <f t="shared" si="1"/>
        <v>658.98969072164948</v>
      </c>
      <c r="M24" s="18">
        <f t="shared" si="4"/>
        <v>672.43845992005049</v>
      </c>
    </row>
    <row r="25" spans="1:13">
      <c r="A25" s="95">
        <v>401147</v>
      </c>
      <c r="B25" s="19" t="s">
        <v>83</v>
      </c>
      <c r="C25" s="14" t="s">
        <v>84</v>
      </c>
      <c r="D25" s="12">
        <v>969.99</v>
      </c>
      <c r="E25" s="55">
        <v>639.22</v>
      </c>
      <c r="F25" s="21"/>
      <c r="G25" s="97">
        <f t="shared" si="2"/>
        <v>0</v>
      </c>
      <c r="H25" s="9">
        <f t="shared" si="3"/>
        <v>672.43845992005049</v>
      </c>
      <c r="I25" s="9" t="e">
        <f>+#REF!-#REF!-#REF!</f>
        <v>#REF!</v>
      </c>
      <c r="J25" s="9" t="e">
        <f t="shared" si="0"/>
        <v>#REF!</v>
      </c>
      <c r="L25" s="9">
        <f t="shared" si="1"/>
        <v>658.98969072164948</v>
      </c>
      <c r="M25" s="18">
        <f t="shared" si="4"/>
        <v>672.43845992005049</v>
      </c>
    </row>
    <row r="26" spans="1:13">
      <c r="A26" s="95">
        <v>400077</v>
      </c>
      <c r="B26" s="19" t="s">
        <v>6</v>
      </c>
      <c r="C26" s="14">
        <v>609142911672</v>
      </c>
      <c r="D26" s="12">
        <v>169.99</v>
      </c>
      <c r="E26" s="55">
        <v>106.92</v>
      </c>
      <c r="F26" s="21"/>
      <c r="G26" s="97">
        <f t="shared" si="2"/>
        <v>0</v>
      </c>
      <c r="H26" s="9">
        <f t="shared" si="3"/>
        <v>112.47633073848097</v>
      </c>
      <c r="I26" s="9" t="e">
        <f>+#REF!-#REF!-#REF!</f>
        <v>#REF!</v>
      </c>
      <c r="J26" s="9" t="e">
        <f t="shared" si="0"/>
        <v>#REF!</v>
      </c>
      <c r="L26" s="9">
        <f t="shared" si="1"/>
        <v>110.22680412371135</v>
      </c>
      <c r="M26" s="18">
        <f t="shared" si="4"/>
        <v>112.47633073848097</v>
      </c>
    </row>
    <row r="27" spans="1:13">
      <c r="A27" s="95">
        <v>401152</v>
      </c>
      <c r="B27" s="19" t="s">
        <v>115</v>
      </c>
      <c r="C27" s="14">
        <v>609142934534</v>
      </c>
      <c r="D27" s="12">
        <v>29.99</v>
      </c>
      <c r="E27" s="55">
        <v>18.86</v>
      </c>
      <c r="F27" s="21"/>
      <c r="G27" s="97">
        <f t="shared" si="2"/>
        <v>0</v>
      </c>
      <c r="H27" s="9">
        <f t="shared" si="3"/>
        <v>19.840100988849148</v>
      </c>
      <c r="I27" s="9" t="e">
        <f>+#REF!-#REF!-#REF!</f>
        <v>#REF!</v>
      </c>
      <c r="J27" s="9" t="e">
        <f t="shared" si="0"/>
        <v>#REF!</v>
      </c>
      <c r="L27" s="9">
        <f t="shared" si="1"/>
        <v>19.443298969072163</v>
      </c>
      <c r="M27" s="18">
        <f t="shared" si="4"/>
        <v>19.840100988849148</v>
      </c>
    </row>
    <row r="28" spans="1:13">
      <c r="A28" s="95">
        <v>400147</v>
      </c>
      <c r="B28" s="19" t="s">
        <v>7</v>
      </c>
      <c r="C28" s="14">
        <v>609142934992</v>
      </c>
      <c r="D28" s="12">
        <v>29.99</v>
      </c>
      <c r="E28" s="55">
        <v>18.86</v>
      </c>
      <c r="F28" s="21"/>
      <c r="G28" s="97">
        <f t="shared" si="2"/>
        <v>0</v>
      </c>
      <c r="H28" s="9">
        <f t="shared" si="3"/>
        <v>19.840100988849148</v>
      </c>
      <c r="I28" s="9" t="e">
        <f>+#REF!-#REF!-#REF!</f>
        <v>#REF!</v>
      </c>
      <c r="J28" s="9" t="e">
        <f t="shared" si="0"/>
        <v>#REF!</v>
      </c>
      <c r="L28" s="9">
        <f t="shared" si="1"/>
        <v>19.443298969072163</v>
      </c>
      <c r="M28" s="18">
        <f t="shared" si="4"/>
        <v>19.840100988849148</v>
      </c>
    </row>
    <row r="29" spans="1:13">
      <c r="A29" s="95">
        <v>400038</v>
      </c>
      <c r="B29" s="19" t="s">
        <v>8</v>
      </c>
      <c r="C29" s="14">
        <v>609142934916</v>
      </c>
      <c r="D29" s="12">
        <v>219.99</v>
      </c>
      <c r="E29" s="55">
        <v>138.37</v>
      </c>
      <c r="F29" s="21"/>
      <c r="G29" s="97">
        <f t="shared" si="2"/>
        <v>0</v>
      </c>
      <c r="H29" s="9">
        <f t="shared" si="3"/>
        <v>145.56069850620662</v>
      </c>
      <c r="I29" s="9" t="e">
        <f>+#REF!-#REF!-#REF!</f>
        <v>#REF!</v>
      </c>
      <c r="J29" s="9" t="e">
        <f t="shared" si="0"/>
        <v>#REF!</v>
      </c>
      <c r="L29" s="9">
        <f t="shared" si="1"/>
        <v>142.6494845360825</v>
      </c>
      <c r="M29" s="18">
        <f t="shared" si="4"/>
        <v>145.56069850620662</v>
      </c>
    </row>
    <row r="30" spans="1:13">
      <c r="A30" s="95">
        <v>401202</v>
      </c>
      <c r="B30" s="19" t="s">
        <v>116</v>
      </c>
      <c r="C30" s="14">
        <v>6091424122025</v>
      </c>
      <c r="D30" s="12">
        <v>219.99</v>
      </c>
      <c r="E30" s="55">
        <v>138.37</v>
      </c>
      <c r="F30" s="21"/>
      <c r="G30" s="97">
        <f t="shared" si="2"/>
        <v>0</v>
      </c>
      <c r="H30" s="9">
        <f t="shared" si="3"/>
        <v>145.56069850620662</v>
      </c>
      <c r="I30" s="9" t="e">
        <f>+#REF!-#REF!-#REF!</f>
        <v>#REF!</v>
      </c>
      <c r="J30" s="9" t="e">
        <f t="shared" si="0"/>
        <v>#REF!</v>
      </c>
      <c r="L30" s="9">
        <f t="shared" si="1"/>
        <v>142.6494845360825</v>
      </c>
      <c r="M30" s="18">
        <f t="shared" si="4"/>
        <v>145.56069850620662</v>
      </c>
    </row>
    <row r="31" spans="1:13">
      <c r="A31" s="95">
        <v>400047</v>
      </c>
      <c r="B31" s="19" t="s">
        <v>9</v>
      </c>
      <c r="C31" s="14">
        <v>609142934923</v>
      </c>
      <c r="D31" s="12">
        <v>249.99</v>
      </c>
      <c r="E31" s="55">
        <v>157.24</v>
      </c>
      <c r="F31" s="21"/>
      <c r="G31" s="97">
        <f t="shared" si="2"/>
        <v>0</v>
      </c>
      <c r="H31" s="9">
        <f t="shared" si="3"/>
        <v>165.41131916684199</v>
      </c>
      <c r="I31" s="9" t="e">
        <f>+#REF!-#REF!-#REF!</f>
        <v>#REF!</v>
      </c>
      <c r="J31" s="9" t="e">
        <f t="shared" si="0"/>
        <v>#REF!</v>
      </c>
      <c r="L31" s="9">
        <f t="shared" si="1"/>
        <v>162.10309278350516</v>
      </c>
      <c r="M31" s="18">
        <f t="shared" si="4"/>
        <v>165.41131916684199</v>
      </c>
    </row>
    <row r="32" spans="1:13">
      <c r="A32" s="95">
        <v>401203</v>
      </c>
      <c r="B32" s="19" t="s">
        <v>117</v>
      </c>
      <c r="C32" s="14">
        <v>609142412032</v>
      </c>
      <c r="D32" s="12">
        <v>249.99</v>
      </c>
      <c r="E32" s="55">
        <v>157.24</v>
      </c>
      <c r="F32" s="21"/>
      <c r="G32" s="97">
        <f t="shared" si="2"/>
        <v>0</v>
      </c>
      <c r="H32" s="9">
        <f t="shared" si="3"/>
        <v>165.41131916684199</v>
      </c>
      <c r="I32" s="9" t="e">
        <f>+#REF!-#REF!-#REF!</f>
        <v>#REF!</v>
      </c>
      <c r="J32" s="9" t="e">
        <f t="shared" si="0"/>
        <v>#REF!</v>
      </c>
      <c r="L32" s="9">
        <f t="shared" si="1"/>
        <v>162.10309278350516</v>
      </c>
      <c r="M32" s="18">
        <f t="shared" si="4"/>
        <v>165.41131916684199</v>
      </c>
    </row>
    <row r="33" spans="1:13" ht="15.75" thickBot="1">
      <c r="A33" s="99">
        <v>401153</v>
      </c>
      <c r="B33" s="62" t="s">
        <v>86</v>
      </c>
      <c r="C33" s="25">
        <v>609142411530</v>
      </c>
      <c r="D33" s="10">
        <v>24.99</v>
      </c>
      <c r="E33" s="57">
        <v>12.57</v>
      </c>
      <c r="F33" s="67"/>
      <c r="G33" s="100">
        <f t="shared" si="2"/>
        <v>0</v>
      </c>
      <c r="H33" s="9">
        <f t="shared" si="3"/>
        <v>13.223227435304018</v>
      </c>
      <c r="I33" s="9" t="e">
        <f>+#REF!-#REF!-#REF!</f>
        <v>#REF!</v>
      </c>
      <c r="J33" s="9" t="e">
        <f t="shared" si="0"/>
        <v>#REF!</v>
      </c>
      <c r="L33" s="9">
        <f t="shared" si="1"/>
        <v>12.958762886597938</v>
      </c>
      <c r="M33" s="18">
        <f t="shared" si="4"/>
        <v>13.223227435304018</v>
      </c>
    </row>
    <row r="34" spans="1:13" ht="19.5" thickBot="1">
      <c r="A34" s="180" t="s">
        <v>11</v>
      </c>
      <c r="B34" s="182"/>
      <c r="C34" s="29" t="s">
        <v>4</v>
      </c>
      <c r="D34" s="30" t="s">
        <v>5</v>
      </c>
      <c r="E34" s="56" t="s">
        <v>139</v>
      </c>
      <c r="F34" s="53"/>
      <c r="G34" s="53"/>
      <c r="L34" s="9"/>
      <c r="M34" s="18">
        <f t="shared" si="4"/>
        <v>0</v>
      </c>
    </row>
    <row r="35" spans="1:13">
      <c r="A35" s="95">
        <v>400083</v>
      </c>
      <c r="B35" s="52" t="s">
        <v>12</v>
      </c>
      <c r="C35" s="14" t="s">
        <v>13</v>
      </c>
      <c r="D35" s="12">
        <v>799.99</v>
      </c>
      <c r="E35" s="55">
        <v>458.37</v>
      </c>
      <c r="F35" s="13"/>
      <c r="G35" s="96">
        <f t="shared" si="2"/>
        <v>0</v>
      </c>
      <c r="H35" s="9">
        <f t="shared" ref="H35:H38" si="5">M35</f>
        <v>482.19019566589526</v>
      </c>
      <c r="I35" s="9" t="e">
        <f>+#REF!-#REF!-#REF!</f>
        <v>#REF!</v>
      </c>
      <c r="J35" s="9" t="e">
        <f>+E35-I35</f>
        <v>#REF!</v>
      </c>
      <c r="L35" s="9">
        <f>E35/(1-0.03)</f>
        <v>472.54639175257734</v>
      </c>
      <c r="M35" s="18">
        <f t="shared" si="4"/>
        <v>482.19019566589526</v>
      </c>
    </row>
    <row r="36" spans="1:13">
      <c r="A36" s="95">
        <v>400256</v>
      </c>
      <c r="B36" s="19" t="s">
        <v>14</v>
      </c>
      <c r="C36" s="14" t="s">
        <v>15</v>
      </c>
      <c r="D36" s="12">
        <v>189.99</v>
      </c>
      <c r="E36" s="55">
        <v>106.2</v>
      </c>
      <c r="F36" s="21"/>
      <c r="G36" s="97">
        <f t="shared" si="2"/>
        <v>0</v>
      </c>
      <c r="H36" s="9">
        <f t="shared" si="5"/>
        <v>111.71891436987167</v>
      </c>
      <c r="I36" s="9" t="e">
        <f>+#REF!-#REF!-#REF!</f>
        <v>#REF!</v>
      </c>
      <c r="J36" s="9" t="e">
        <f>+E36-I36</f>
        <v>#REF!</v>
      </c>
      <c r="L36" s="9">
        <f>E36/(1-0.03)</f>
        <v>109.48453608247424</v>
      </c>
      <c r="M36" s="18">
        <f t="shared" si="4"/>
        <v>111.71891436987167</v>
      </c>
    </row>
    <row r="37" spans="1:13">
      <c r="A37" s="95">
        <v>400222</v>
      </c>
      <c r="B37" s="19" t="s">
        <v>16</v>
      </c>
      <c r="C37" s="14" t="s">
        <v>17</v>
      </c>
      <c r="D37" s="12">
        <v>69.989999999999995</v>
      </c>
      <c r="E37" s="55">
        <v>39.119999999999997</v>
      </c>
      <c r="F37" s="21"/>
      <c r="G37" s="97">
        <f t="shared" si="2"/>
        <v>0</v>
      </c>
      <c r="H37" s="9">
        <f t="shared" si="5"/>
        <v>41.152956027771936</v>
      </c>
      <c r="I37" s="9" t="e">
        <f>+#REF!-#REF!-#REF!</f>
        <v>#REF!</v>
      </c>
      <c r="J37" s="9" t="e">
        <f>+E37-I37</f>
        <v>#REF!</v>
      </c>
      <c r="L37" s="9">
        <f>E37/(1-0.03)</f>
        <v>40.329896907216494</v>
      </c>
      <c r="M37" s="18">
        <f t="shared" si="4"/>
        <v>41.152956027771936</v>
      </c>
    </row>
    <row r="38" spans="1:13" ht="15.75" thickBot="1">
      <c r="A38" s="101">
        <v>400233</v>
      </c>
      <c r="B38" s="62" t="s">
        <v>18</v>
      </c>
      <c r="C38" s="25" t="s">
        <v>19</v>
      </c>
      <c r="D38" s="10">
        <v>59.99</v>
      </c>
      <c r="E38" s="57">
        <v>33.53</v>
      </c>
      <c r="F38" s="67"/>
      <c r="G38" s="100">
        <f t="shared" si="2"/>
        <v>0</v>
      </c>
      <c r="H38" s="9">
        <f t="shared" si="5"/>
        <v>35.272459499263626</v>
      </c>
      <c r="I38" s="9" t="e">
        <f>+#REF!-#REF!-#REF!</f>
        <v>#REF!</v>
      </c>
      <c r="J38" s="9" t="e">
        <f>+E38-I38</f>
        <v>#REF!</v>
      </c>
      <c r="L38" s="9">
        <f>E38/(1-0.03)</f>
        <v>34.567010309278352</v>
      </c>
      <c r="M38" s="18">
        <f t="shared" si="4"/>
        <v>35.272459499263626</v>
      </c>
    </row>
    <row r="39" spans="1:13" ht="19.5" thickBot="1">
      <c r="A39" s="180" t="s">
        <v>112</v>
      </c>
      <c r="B39" s="182"/>
      <c r="C39" s="29" t="s">
        <v>4</v>
      </c>
      <c r="D39" s="30" t="s">
        <v>5</v>
      </c>
      <c r="E39" s="56" t="s">
        <v>139</v>
      </c>
      <c r="F39" s="53"/>
      <c r="G39" s="53"/>
      <c r="L39" s="9"/>
      <c r="M39" s="18">
        <f t="shared" si="4"/>
        <v>0</v>
      </c>
    </row>
    <row r="40" spans="1:13">
      <c r="A40" s="95">
        <v>400091</v>
      </c>
      <c r="B40" s="4" t="s">
        <v>20</v>
      </c>
      <c r="C40" s="14" t="s">
        <v>21</v>
      </c>
      <c r="D40" s="12">
        <v>949.99</v>
      </c>
      <c r="E40" s="55">
        <v>579.49</v>
      </c>
      <c r="F40" s="21"/>
      <c r="G40" s="97">
        <f t="shared" si="2"/>
        <v>0</v>
      </c>
      <c r="H40" s="9">
        <f t="shared" ref="H40:H44" si="6">M40</f>
        <v>609.60446034083736</v>
      </c>
      <c r="I40" s="9" t="e">
        <f>+#REF!-#REF!-#REF!</f>
        <v>#REF!</v>
      </c>
      <c r="J40" s="9" t="e">
        <f>+E40-I40</f>
        <v>#REF!</v>
      </c>
      <c r="L40" s="9">
        <f>E40/(1-0.03)</f>
        <v>597.41237113402065</v>
      </c>
      <c r="M40" s="18">
        <f t="shared" si="4"/>
        <v>609.60446034083736</v>
      </c>
    </row>
    <row r="41" spans="1:13">
      <c r="A41" s="95">
        <v>400257</v>
      </c>
      <c r="B41" s="4" t="s">
        <v>22</v>
      </c>
      <c r="C41" s="14" t="s">
        <v>23</v>
      </c>
      <c r="D41" s="12">
        <v>189.99</v>
      </c>
      <c r="E41" s="55">
        <v>119.5</v>
      </c>
      <c r="F41" s="21"/>
      <c r="G41" s="97">
        <f t="shared" si="2"/>
        <v>0</v>
      </c>
      <c r="H41" s="9">
        <f t="shared" si="6"/>
        <v>125.71007784557123</v>
      </c>
      <c r="I41" s="9" t="e">
        <f>+#REF!-#REF!-#REF!</f>
        <v>#REF!</v>
      </c>
      <c r="J41" s="9" t="e">
        <f>+E41-I41</f>
        <v>#REF!</v>
      </c>
      <c r="L41" s="9">
        <f>E41/(1-0.03)</f>
        <v>123.1958762886598</v>
      </c>
      <c r="M41" s="18">
        <f t="shared" si="4"/>
        <v>125.71007784557123</v>
      </c>
    </row>
    <row r="42" spans="1:13">
      <c r="A42" s="101">
        <v>400258</v>
      </c>
      <c r="B42" s="4" t="s">
        <v>24</v>
      </c>
      <c r="C42" s="25" t="s">
        <v>25</v>
      </c>
      <c r="D42" s="10">
        <v>69.989999999999995</v>
      </c>
      <c r="E42" s="57">
        <v>38.49</v>
      </c>
      <c r="F42" s="21"/>
      <c r="G42" s="97">
        <f t="shared" si="2"/>
        <v>0</v>
      </c>
      <c r="H42" s="9">
        <f t="shared" si="6"/>
        <v>40.490216705238801</v>
      </c>
      <c r="I42" s="9" t="e">
        <f>+#REF!-#REF!-#REF!</f>
        <v>#REF!</v>
      </c>
      <c r="J42" s="9" t="e">
        <f>+E42-I42</f>
        <v>#REF!</v>
      </c>
      <c r="L42" s="9">
        <f>E42/(1-0.03)</f>
        <v>39.680412371134025</v>
      </c>
      <c r="M42" s="18">
        <f t="shared" si="4"/>
        <v>40.490216705238801</v>
      </c>
    </row>
    <row r="43" spans="1:13">
      <c r="A43" s="102">
        <v>401191</v>
      </c>
      <c r="B43" s="19" t="s">
        <v>93</v>
      </c>
      <c r="C43" s="23">
        <v>609142411912</v>
      </c>
      <c r="D43" s="20">
        <v>1399.99</v>
      </c>
      <c r="E43" s="58">
        <v>675</v>
      </c>
      <c r="F43" s="21"/>
      <c r="G43" s="97">
        <f t="shared" si="2"/>
        <v>0</v>
      </c>
      <c r="H43" s="9">
        <f t="shared" si="6"/>
        <v>710.07784557121829</v>
      </c>
      <c r="I43" s="9" t="e">
        <f>+#REF!-#REF!-#REF!</f>
        <v>#REF!</v>
      </c>
      <c r="J43" s="9" t="e">
        <f>+E43-I43</f>
        <v>#REF!</v>
      </c>
      <c r="L43" s="9">
        <f>E43/(1-0.03)</f>
        <v>695.87628865979389</v>
      </c>
      <c r="M43" s="18">
        <f t="shared" si="4"/>
        <v>710.07784557121829</v>
      </c>
    </row>
    <row r="44" spans="1:13" ht="15.75" thickBot="1">
      <c r="A44" s="103">
        <v>401192</v>
      </c>
      <c r="B44" s="62" t="s">
        <v>94</v>
      </c>
      <c r="C44" s="64">
        <v>609142411929</v>
      </c>
      <c r="D44" s="65">
        <v>1599.99</v>
      </c>
      <c r="E44" s="66">
        <v>880</v>
      </c>
      <c r="F44" s="67"/>
      <c r="G44" s="100">
        <f t="shared" si="2"/>
        <v>0</v>
      </c>
      <c r="H44" s="9">
        <f t="shared" si="6"/>
        <v>925.73111718914379</v>
      </c>
      <c r="I44" s="9" t="e">
        <f>+#REF!-#REF!-#REF!</f>
        <v>#REF!</v>
      </c>
      <c r="J44" s="9" t="e">
        <f>+E44-I44</f>
        <v>#REF!</v>
      </c>
      <c r="L44" s="9">
        <f>E44/(1-0.03)</f>
        <v>907.2164948453609</v>
      </c>
      <c r="M44" s="18">
        <f t="shared" si="4"/>
        <v>925.73111718914379</v>
      </c>
    </row>
    <row r="45" spans="1:13" ht="19.5" thickBot="1">
      <c r="A45" s="180" t="s">
        <v>111</v>
      </c>
      <c r="B45" s="182"/>
      <c r="C45" s="29" t="s">
        <v>4</v>
      </c>
      <c r="D45" s="30" t="s">
        <v>5</v>
      </c>
      <c r="E45" s="56" t="s">
        <v>139</v>
      </c>
      <c r="F45" s="53"/>
      <c r="G45" s="53"/>
      <c r="L45" s="9"/>
      <c r="M45" s="18">
        <f t="shared" si="4"/>
        <v>0</v>
      </c>
    </row>
    <row r="46" spans="1:13">
      <c r="A46" s="95">
        <v>400079</v>
      </c>
      <c r="B46" s="52" t="s">
        <v>26</v>
      </c>
      <c r="C46" s="14">
        <v>609142007573</v>
      </c>
      <c r="D46" s="12">
        <v>419.99</v>
      </c>
      <c r="E46" s="55">
        <v>264.17</v>
      </c>
      <c r="F46" s="13"/>
      <c r="G46" s="96">
        <f t="shared" si="2"/>
        <v>0</v>
      </c>
      <c r="H46" s="9">
        <f t="shared" ref="H46:H48" si="7">M46</f>
        <v>277.89816957710923</v>
      </c>
      <c r="I46" s="9" t="e">
        <f>+#REF!-#REF!-#REF!</f>
        <v>#REF!</v>
      </c>
      <c r="J46" s="9" t="e">
        <f>+E46-I46</f>
        <v>#REF!</v>
      </c>
      <c r="L46" s="9">
        <f>E46/(1-0.03)</f>
        <v>272.34020618556701</v>
      </c>
      <c r="M46" s="18">
        <f t="shared" si="4"/>
        <v>277.89816957710923</v>
      </c>
    </row>
    <row r="47" spans="1:13" hidden="1">
      <c r="A47" s="104"/>
      <c r="B47" s="19" t="s">
        <v>27</v>
      </c>
      <c r="C47" s="7" t="s">
        <v>28</v>
      </c>
      <c r="D47" s="10">
        <v>419.99</v>
      </c>
      <c r="E47" s="55">
        <v>264.17</v>
      </c>
      <c r="F47" s="21"/>
      <c r="G47" s="97">
        <f t="shared" si="2"/>
        <v>0</v>
      </c>
      <c r="H47" s="9">
        <f t="shared" si="7"/>
        <v>277.89816957710923</v>
      </c>
      <c r="I47" s="9" t="e">
        <f>+#REF!-#REF!-#REF!</f>
        <v>#REF!</v>
      </c>
      <c r="J47" s="9" t="e">
        <f>+E47-I47</f>
        <v>#REF!</v>
      </c>
      <c r="L47" s="9">
        <f>E47/(1-0.03)</f>
        <v>272.34020618556701</v>
      </c>
      <c r="M47" s="18">
        <f t="shared" si="4"/>
        <v>277.89816957710923</v>
      </c>
    </row>
    <row r="48" spans="1:13" ht="15.75" thickBot="1">
      <c r="A48" s="105">
        <v>401182</v>
      </c>
      <c r="B48" s="62" t="s">
        <v>87</v>
      </c>
      <c r="C48" s="64">
        <v>609142411820</v>
      </c>
      <c r="D48" s="65">
        <v>249.99</v>
      </c>
      <c r="E48" s="57">
        <v>140</v>
      </c>
      <c r="F48" s="67"/>
      <c r="G48" s="100">
        <f t="shared" si="2"/>
        <v>0</v>
      </c>
      <c r="H48" s="9">
        <f t="shared" si="7"/>
        <v>147.27540500736376</v>
      </c>
      <c r="I48" s="9" t="e">
        <f>+#REF!-#REF!-#REF!</f>
        <v>#REF!</v>
      </c>
      <c r="J48" s="9" t="e">
        <f>+E48-I48</f>
        <v>#REF!</v>
      </c>
      <c r="L48" s="9">
        <f>E48/(1-0.03)</f>
        <v>144.32989690721649</v>
      </c>
      <c r="M48" s="18">
        <f t="shared" si="4"/>
        <v>147.27540500736376</v>
      </c>
    </row>
    <row r="49" spans="1:13" ht="19.5" thickBot="1">
      <c r="A49" s="183" t="s">
        <v>29</v>
      </c>
      <c r="B49" s="184"/>
      <c r="C49" s="29" t="s">
        <v>4</v>
      </c>
      <c r="D49" s="30" t="s">
        <v>5</v>
      </c>
      <c r="E49" s="56" t="s">
        <v>139</v>
      </c>
      <c r="F49" s="53"/>
      <c r="G49" s="53"/>
      <c r="L49" s="9"/>
      <c r="M49" s="18">
        <f t="shared" si="4"/>
        <v>0</v>
      </c>
    </row>
    <row r="50" spans="1:13">
      <c r="A50" s="95">
        <v>400234</v>
      </c>
      <c r="B50" s="52" t="s">
        <v>30</v>
      </c>
      <c r="C50" s="14" t="s">
        <v>31</v>
      </c>
      <c r="D50" s="12">
        <v>99.99</v>
      </c>
      <c r="E50" s="55">
        <v>55.89</v>
      </c>
      <c r="F50" s="13"/>
      <c r="G50" s="96">
        <f t="shared" si="2"/>
        <v>0</v>
      </c>
      <c r="H50" s="9">
        <f t="shared" ref="H50:H51" si="8">M50</f>
        <v>58.794445613296872</v>
      </c>
      <c r="I50" s="9" t="e">
        <f>+#REF!-#REF!-#REF!</f>
        <v>#REF!</v>
      </c>
      <c r="J50" s="9" t="e">
        <f>+E50-I50</f>
        <v>#REF!</v>
      </c>
      <c r="L50" s="9">
        <f>E50/(1-0.03)</f>
        <v>57.618556701030933</v>
      </c>
      <c r="M50" s="18">
        <f t="shared" si="4"/>
        <v>58.794445613296872</v>
      </c>
    </row>
    <row r="51" spans="1:13" ht="15.75" thickBot="1">
      <c r="A51" s="105">
        <v>400142</v>
      </c>
      <c r="B51" s="62" t="s">
        <v>32</v>
      </c>
      <c r="C51" s="25" t="s">
        <v>33</v>
      </c>
      <c r="D51" s="10">
        <v>74.989999999999995</v>
      </c>
      <c r="E51" s="57">
        <v>47.17</v>
      </c>
      <c r="F51" s="67"/>
      <c r="G51" s="100">
        <f t="shared" si="2"/>
        <v>0</v>
      </c>
      <c r="H51" s="9">
        <f t="shared" si="8"/>
        <v>49.621291815695351</v>
      </c>
      <c r="I51" s="9" t="e">
        <f>+#REF!-#REF!-#REF!</f>
        <v>#REF!</v>
      </c>
      <c r="J51" s="9" t="e">
        <f>+E51-I51</f>
        <v>#REF!</v>
      </c>
      <c r="L51" s="9">
        <f>E51/(1-0.03)</f>
        <v>48.628865979381445</v>
      </c>
      <c r="M51" s="18">
        <f t="shared" si="4"/>
        <v>49.621291815695351</v>
      </c>
    </row>
    <row r="52" spans="1:13" ht="19.5" thickBot="1">
      <c r="A52" s="183" t="s">
        <v>110</v>
      </c>
      <c r="B52" s="184"/>
      <c r="C52" s="29" t="s">
        <v>4</v>
      </c>
      <c r="D52" s="30" t="s">
        <v>5</v>
      </c>
      <c r="E52" s="56" t="s">
        <v>139</v>
      </c>
      <c r="F52" s="53"/>
      <c r="G52" s="53"/>
      <c r="L52" s="9"/>
      <c r="M52" s="18">
        <f t="shared" si="4"/>
        <v>0</v>
      </c>
    </row>
    <row r="53" spans="1:13">
      <c r="A53" s="95">
        <v>400246</v>
      </c>
      <c r="B53" s="52" t="s">
        <v>34</v>
      </c>
      <c r="C53" s="14" t="s">
        <v>35</v>
      </c>
      <c r="D53" s="12">
        <v>249.99</v>
      </c>
      <c r="E53" s="55">
        <v>139.74</v>
      </c>
      <c r="F53" s="13"/>
      <c r="G53" s="96">
        <f t="shared" si="2"/>
        <v>0</v>
      </c>
      <c r="H53" s="9">
        <f t="shared" ref="H53:H57" si="9">M53</f>
        <v>147.00189354092154</v>
      </c>
      <c r="I53" s="9" t="e">
        <f>+#REF!-#REF!-#REF!</f>
        <v>#REF!</v>
      </c>
      <c r="J53" s="9" t="e">
        <f>+E53-I53</f>
        <v>#REF!</v>
      </c>
      <c r="L53" s="9">
        <f>E53/(1-0.03)</f>
        <v>144.06185567010311</v>
      </c>
      <c r="M53" s="18">
        <f t="shared" si="4"/>
        <v>147.00189354092154</v>
      </c>
    </row>
    <row r="54" spans="1:13">
      <c r="A54" s="98">
        <v>401046</v>
      </c>
      <c r="B54" s="19" t="s">
        <v>36</v>
      </c>
      <c r="C54" s="14">
        <v>609142005371</v>
      </c>
      <c r="D54" s="12">
        <v>389.99</v>
      </c>
      <c r="E54" s="55">
        <v>245.3</v>
      </c>
      <c r="F54" s="21"/>
      <c r="G54" s="97">
        <f t="shared" si="2"/>
        <v>0</v>
      </c>
      <c r="H54" s="9">
        <f t="shared" si="9"/>
        <v>258.04754891647383</v>
      </c>
      <c r="I54" s="9" t="e">
        <f>+#REF!-#REF!-#REF!</f>
        <v>#REF!</v>
      </c>
      <c r="J54" s="9" t="e">
        <f>+E54-I54</f>
        <v>#REF!</v>
      </c>
      <c r="L54" s="9">
        <f>E54/(1-0.03)</f>
        <v>252.88659793814435</v>
      </c>
      <c r="M54" s="18">
        <f t="shared" si="4"/>
        <v>258.04754891647383</v>
      </c>
    </row>
    <row r="55" spans="1:13">
      <c r="A55" s="98">
        <v>400247</v>
      </c>
      <c r="B55" s="19" t="s">
        <v>37</v>
      </c>
      <c r="C55" s="14">
        <v>609142005470</v>
      </c>
      <c r="D55" s="12">
        <v>599.99</v>
      </c>
      <c r="E55" s="55">
        <v>395.39</v>
      </c>
      <c r="F55" s="21"/>
      <c r="G55" s="97">
        <f t="shared" si="2"/>
        <v>0</v>
      </c>
      <c r="H55" s="9">
        <f t="shared" si="9"/>
        <v>415.937302756154</v>
      </c>
      <c r="I55" s="9" t="e">
        <f>+#REF!-#REF!-#REF!</f>
        <v>#REF!</v>
      </c>
      <c r="J55" s="9" t="e">
        <f>+E55-I55</f>
        <v>#REF!</v>
      </c>
      <c r="L55" s="9">
        <f>E55/(1-0.03)</f>
        <v>407.61855670103091</v>
      </c>
      <c r="M55" s="18">
        <f t="shared" si="4"/>
        <v>415.937302756154</v>
      </c>
    </row>
    <row r="56" spans="1:13">
      <c r="A56" s="98">
        <v>400266</v>
      </c>
      <c r="B56" s="19" t="s">
        <v>38</v>
      </c>
      <c r="C56" s="14" t="s">
        <v>39</v>
      </c>
      <c r="D56" s="12">
        <v>59.99</v>
      </c>
      <c r="E56" s="55">
        <v>33.53</v>
      </c>
      <c r="F56" s="21"/>
      <c r="G56" s="97">
        <f t="shared" si="2"/>
        <v>0</v>
      </c>
      <c r="H56" s="9">
        <f t="shared" si="9"/>
        <v>35.272459499263626</v>
      </c>
      <c r="I56" s="9" t="e">
        <f>+#REF!-#REF!-#REF!</f>
        <v>#REF!</v>
      </c>
      <c r="J56" s="9" t="e">
        <f>+E56-I56</f>
        <v>#REF!</v>
      </c>
      <c r="L56" s="9">
        <f>E56/(1-0.03)</f>
        <v>34.567010309278352</v>
      </c>
      <c r="M56" s="18">
        <f t="shared" si="4"/>
        <v>35.272459499263626</v>
      </c>
    </row>
    <row r="57" spans="1:13" ht="15.75" thickBot="1">
      <c r="A57" s="105">
        <v>400249</v>
      </c>
      <c r="B57" s="62" t="s">
        <v>40</v>
      </c>
      <c r="C57" s="25" t="s">
        <v>41</v>
      </c>
      <c r="D57" s="10">
        <v>269.99</v>
      </c>
      <c r="E57" s="57">
        <v>150.91999999999999</v>
      </c>
      <c r="F57" s="67"/>
      <c r="G57" s="100">
        <f t="shared" si="2"/>
        <v>0</v>
      </c>
      <c r="H57" s="9">
        <f t="shared" si="9"/>
        <v>158.76288659793815</v>
      </c>
      <c r="I57" s="9" t="e">
        <f>+#REF!-#REF!-#REF!</f>
        <v>#REF!</v>
      </c>
      <c r="J57" s="9" t="e">
        <f>+E57-I57</f>
        <v>#REF!</v>
      </c>
      <c r="L57" s="9">
        <f>E57/(1-0.03)</f>
        <v>155.58762886597938</v>
      </c>
      <c r="M57" s="18">
        <f t="shared" si="4"/>
        <v>158.76288659793815</v>
      </c>
    </row>
    <row r="58" spans="1:13" ht="19.5" thickBot="1">
      <c r="A58" s="180" t="s">
        <v>42</v>
      </c>
      <c r="B58" s="181"/>
      <c r="C58" s="29" t="s">
        <v>4</v>
      </c>
      <c r="D58" s="30" t="s">
        <v>5</v>
      </c>
      <c r="E58" s="56" t="s">
        <v>139</v>
      </c>
      <c r="F58" s="53"/>
      <c r="G58" s="53"/>
      <c r="L58" s="9"/>
      <c r="M58" s="18">
        <f t="shared" si="4"/>
        <v>0</v>
      </c>
    </row>
    <row r="59" spans="1:13" ht="15.75" thickBot="1">
      <c r="A59" s="95">
        <v>400238</v>
      </c>
      <c r="B59" s="4" t="s">
        <v>43</v>
      </c>
      <c r="C59" s="14" t="s">
        <v>44</v>
      </c>
      <c r="D59" s="12">
        <v>429.99</v>
      </c>
      <c r="E59" s="55">
        <v>262.29000000000002</v>
      </c>
      <c r="F59" s="21"/>
      <c r="G59" s="97">
        <f t="shared" si="2"/>
        <v>0</v>
      </c>
      <c r="H59" s="9">
        <f t="shared" ref="H59" si="10">M59</f>
        <v>275.92047128129605</v>
      </c>
      <c r="I59" s="9" t="e">
        <f>+#REF!-#REF!-#REF!</f>
        <v>#REF!</v>
      </c>
      <c r="J59" s="9" t="e">
        <f>+E59-I59</f>
        <v>#REF!</v>
      </c>
      <c r="L59" s="9">
        <f>E59/(1-0.03)</f>
        <v>270.40206185567013</v>
      </c>
      <c r="M59" s="18">
        <f t="shared" si="4"/>
        <v>275.92047128129605</v>
      </c>
    </row>
    <row r="60" spans="1:13" ht="19.5" thickBot="1">
      <c r="A60" s="180" t="s">
        <v>45</v>
      </c>
      <c r="B60" s="181"/>
      <c r="C60" s="29" t="s">
        <v>4</v>
      </c>
      <c r="D60" s="30" t="s">
        <v>5</v>
      </c>
      <c r="E60" s="56" t="s">
        <v>139</v>
      </c>
      <c r="F60" s="53"/>
      <c r="G60" s="53"/>
      <c r="L60" s="9"/>
      <c r="M60" s="18">
        <f t="shared" si="4"/>
        <v>0</v>
      </c>
    </row>
    <row r="61" spans="1:13">
      <c r="A61" s="95">
        <v>400151</v>
      </c>
      <c r="B61" s="52" t="s">
        <v>46</v>
      </c>
      <c r="C61" s="14" t="s">
        <v>47</v>
      </c>
      <c r="D61" s="12">
        <v>479.99</v>
      </c>
      <c r="E61" s="55">
        <v>292.79000000000002</v>
      </c>
      <c r="F61" s="13"/>
      <c r="G61" s="96">
        <f t="shared" si="2"/>
        <v>0</v>
      </c>
      <c r="H61" s="9">
        <f t="shared" ref="H61:H66" si="11">M61</f>
        <v>308.00547022932886</v>
      </c>
      <c r="I61" s="9" t="e">
        <f>+#REF!-#REF!-#REF!</f>
        <v>#REF!</v>
      </c>
      <c r="J61" s="9" t="e">
        <f t="shared" ref="J61:J66" si="12">+E61-I61</f>
        <v>#REF!</v>
      </c>
      <c r="L61" s="9">
        <f t="shared" ref="L61:L66" si="13">E61/(1-0.03)</f>
        <v>301.84536082474227</v>
      </c>
      <c r="M61" s="18">
        <f t="shared" si="4"/>
        <v>308.00547022932886</v>
      </c>
    </row>
    <row r="62" spans="1:13">
      <c r="A62" s="98">
        <v>401185</v>
      </c>
      <c r="B62" s="19" t="s">
        <v>90</v>
      </c>
      <c r="C62" s="23">
        <v>609142411851</v>
      </c>
      <c r="D62" s="20">
        <v>519.99</v>
      </c>
      <c r="E62" s="59">
        <v>325</v>
      </c>
      <c r="F62" s="21"/>
      <c r="G62" s="97">
        <f t="shared" si="2"/>
        <v>0</v>
      </c>
      <c r="H62" s="9">
        <f t="shared" si="11"/>
        <v>341.88933305280875</v>
      </c>
      <c r="I62" s="9" t="e">
        <f>+#REF!-#REF!-#REF!</f>
        <v>#REF!</v>
      </c>
      <c r="J62" s="9" t="e">
        <f t="shared" si="12"/>
        <v>#REF!</v>
      </c>
      <c r="L62" s="9">
        <f t="shared" si="13"/>
        <v>335.05154639175259</v>
      </c>
      <c r="M62" s="18">
        <f t="shared" si="4"/>
        <v>341.88933305280875</v>
      </c>
    </row>
    <row r="63" spans="1:13">
      <c r="A63" s="98">
        <v>401186</v>
      </c>
      <c r="B63" s="19" t="s">
        <v>91</v>
      </c>
      <c r="C63" s="23">
        <v>609142411868</v>
      </c>
      <c r="D63" s="20">
        <v>749.99</v>
      </c>
      <c r="E63" s="59">
        <v>462</v>
      </c>
      <c r="F63" s="21"/>
      <c r="G63" s="97">
        <f t="shared" si="2"/>
        <v>0</v>
      </c>
      <c r="H63" s="9">
        <f t="shared" si="11"/>
        <v>486.00883652430042</v>
      </c>
      <c r="I63" s="9" t="e">
        <f>+#REF!-#REF!-#REF!</f>
        <v>#REF!</v>
      </c>
      <c r="J63" s="9" t="e">
        <f t="shared" si="12"/>
        <v>#REF!</v>
      </c>
      <c r="L63" s="9">
        <f t="shared" si="13"/>
        <v>476.28865979381442</v>
      </c>
      <c r="M63" s="18">
        <f t="shared" si="4"/>
        <v>486.00883652430042</v>
      </c>
    </row>
    <row r="64" spans="1:13">
      <c r="A64" s="95">
        <v>401035</v>
      </c>
      <c r="B64" s="19" t="s">
        <v>48</v>
      </c>
      <c r="C64" s="14" t="s">
        <v>49</v>
      </c>
      <c r="D64" s="12">
        <v>79.989999999999995</v>
      </c>
      <c r="E64" s="55">
        <v>44.71</v>
      </c>
      <c r="F64" s="21"/>
      <c r="G64" s="97">
        <f t="shared" si="2"/>
        <v>0</v>
      </c>
      <c r="H64" s="9">
        <f t="shared" si="11"/>
        <v>47.033452556280245</v>
      </c>
      <c r="I64" s="9" t="e">
        <f>+#REF!-#REF!-#REF!</f>
        <v>#REF!</v>
      </c>
      <c r="J64" s="9" t="e">
        <f t="shared" si="12"/>
        <v>#REF!</v>
      </c>
      <c r="L64" s="9">
        <f t="shared" si="13"/>
        <v>46.092783505154642</v>
      </c>
      <c r="M64" s="18">
        <f t="shared" si="4"/>
        <v>47.033452556280245</v>
      </c>
    </row>
    <row r="65" spans="1:13">
      <c r="A65" s="95">
        <v>401062</v>
      </c>
      <c r="B65" s="19" t="s">
        <v>50</v>
      </c>
      <c r="C65" s="14" t="s">
        <v>51</v>
      </c>
      <c r="D65" s="12">
        <v>49.99</v>
      </c>
      <c r="E65" s="55">
        <v>27.49</v>
      </c>
      <c r="F65" s="21"/>
      <c r="G65" s="97">
        <f t="shared" si="2"/>
        <v>0</v>
      </c>
      <c r="H65" s="9">
        <f t="shared" si="11"/>
        <v>28.918577740374499</v>
      </c>
      <c r="I65" s="9" t="e">
        <f>+#REF!-#REF!-#REF!</f>
        <v>#REF!</v>
      </c>
      <c r="J65" s="9" t="e">
        <f t="shared" si="12"/>
        <v>#REF!</v>
      </c>
      <c r="L65" s="9">
        <f t="shared" si="13"/>
        <v>28.340206185567009</v>
      </c>
      <c r="M65" s="18">
        <f t="shared" si="4"/>
        <v>28.918577740374499</v>
      </c>
    </row>
    <row r="66" spans="1:13" ht="15.75" thickBot="1">
      <c r="A66" s="101">
        <v>400066</v>
      </c>
      <c r="B66" s="62" t="s">
        <v>52</v>
      </c>
      <c r="C66" s="25">
        <v>609142008679</v>
      </c>
      <c r="D66" s="10">
        <v>249.99</v>
      </c>
      <c r="E66" s="57">
        <v>157.24</v>
      </c>
      <c r="F66" s="67"/>
      <c r="G66" s="100">
        <f t="shared" si="2"/>
        <v>0</v>
      </c>
      <c r="H66" s="9">
        <f t="shared" si="11"/>
        <v>165.41131916684199</v>
      </c>
      <c r="I66" s="9" t="e">
        <f>+#REF!-#REF!-#REF!</f>
        <v>#REF!</v>
      </c>
      <c r="J66" s="9" t="e">
        <f t="shared" si="12"/>
        <v>#REF!</v>
      </c>
      <c r="L66" s="9">
        <f t="shared" si="13"/>
        <v>162.10309278350516</v>
      </c>
      <c r="M66" s="18">
        <f t="shared" si="4"/>
        <v>165.41131916684199</v>
      </c>
    </row>
    <row r="67" spans="1:13" ht="19.5" thickBot="1">
      <c r="A67" s="180" t="s">
        <v>109</v>
      </c>
      <c r="B67" s="181"/>
      <c r="C67" s="29" t="s">
        <v>4</v>
      </c>
      <c r="D67" s="30" t="s">
        <v>5</v>
      </c>
      <c r="E67" s="56" t="s">
        <v>139</v>
      </c>
      <c r="F67" s="53"/>
      <c r="G67" s="53"/>
      <c r="L67" s="9"/>
      <c r="M67" s="18">
        <f t="shared" si="4"/>
        <v>0</v>
      </c>
    </row>
    <row r="68" spans="1:13" ht="15.75" thickBot="1">
      <c r="A68" s="106" t="s">
        <v>89</v>
      </c>
      <c r="B68" s="68" t="s">
        <v>130</v>
      </c>
      <c r="C68" s="46">
        <v>609142411813</v>
      </c>
      <c r="D68" s="24">
        <v>119.99</v>
      </c>
      <c r="E68" s="55">
        <v>62.87</v>
      </c>
      <c r="F68" s="13"/>
      <c r="G68" s="96">
        <f t="shared" si="2"/>
        <v>0</v>
      </c>
      <c r="H68" s="9">
        <f t="shared" ref="H68" si="14">M68</f>
        <v>66.137176520092567</v>
      </c>
      <c r="I68" s="9" t="e">
        <f>+#REF!-#REF!-#REF!</f>
        <v>#REF!</v>
      </c>
      <c r="J68" s="9" t="e">
        <f>+E68-I68</f>
        <v>#REF!</v>
      </c>
      <c r="L68" s="9">
        <f>E68/(1-0.03)</f>
        <v>64.814432989690715</v>
      </c>
      <c r="M68" s="18">
        <f t="shared" si="4"/>
        <v>66.137176520092567</v>
      </c>
    </row>
    <row r="69" spans="1:13" ht="19.5" thickBot="1">
      <c r="A69" s="180" t="s">
        <v>53</v>
      </c>
      <c r="B69" s="181"/>
      <c r="C69" s="29" t="s">
        <v>4</v>
      </c>
      <c r="D69" s="30" t="s">
        <v>5</v>
      </c>
      <c r="E69" s="56" t="s">
        <v>139</v>
      </c>
      <c r="F69" s="53"/>
      <c r="G69" s="53"/>
      <c r="L69" s="9"/>
      <c r="M69" s="18">
        <f t="shared" si="4"/>
        <v>0</v>
      </c>
    </row>
    <row r="70" spans="1:13">
      <c r="A70" s="95">
        <v>401105</v>
      </c>
      <c r="B70" s="52" t="s">
        <v>77</v>
      </c>
      <c r="C70" s="14">
        <v>609142004435</v>
      </c>
      <c r="D70" s="12">
        <v>319.99</v>
      </c>
      <c r="E70" s="55">
        <v>207.56</v>
      </c>
      <c r="F70" s="13"/>
      <c r="G70" s="96">
        <f t="shared" si="2"/>
        <v>0</v>
      </c>
      <c r="H70" s="9">
        <f t="shared" ref="H70:H71" si="15">M70</f>
        <v>218.34630759520306</v>
      </c>
      <c r="I70" s="9" t="e">
        <f>+#REF!-#REF!-#REF!</f>
        <v>#REF!</v>
      </c>
      <c r="J70" s="9" t="e">
        <f>+E70-I70</f>
        <v>#REF!</v>
      </c>
      <c r="L70" s="9">
        <f>E70/(1-0.03)</f>
        <v>213.97938144329899</v>
      </c>
      <c r="M70" s="18">
        <f t="shared" si="4"/>
        <v>218.34630759520306</v>
      </c>
    </row>
    <row r="71" spans="1:13" ht="15.75" thickBot="1">
      <c r="A71" s="101">
        <v>400267</v>
      </c>
      <c r="B71" s="62" t="s">
        <v>54</v>
      </c>
      <c r="C71" s="25"/>
      <c r="D71" s="10">
        <v>54.989000000000004</v>
      </c>
      <c r="E71" s="57">
        <v>34.590000000000003</v>
      </c>
      <c r="F71" s="67"/>
      <c r="G71" s="100">
        <f t="shared" si="2"/>
        <v>0</v>
      </c>
      <c r="H71" s="9">
        <f t="shared" si="15"/>
        <v>36.387544708605098</v>
      </c>
      <c r="I71" s="9" t="e">
        <f>+#REF!-#REF!-#REF!</f>
        <v>#REF!</v>
      </c>
      <c r="J71" s="9" t="e">
        <f>+E71-I71</f>
        <v>#REF!</v>
      </c>
      <c r="L71" s="9">
        <f>E71/(1-0.03)</f>
        <v>35.659793814432994</v>
      </c>
      <c r="M71" s="18">
        <f t="shared" si="4"/>
        <v>36.387544708605098</v>
      </c>
    </row>
    <row r="72" spans="1:13" ht="19.5" thickBot="1">
      <c r="A72" s="177" t="s">
        <v>92</v>
      </c>
      <c r="B72" s="178"/>
      <c r="C72" s="29" t="s">
        <v>4</v>
      </c>
      <c r="D72" s="30" t="s">
        <v>5</v>
      </c>
      <c r="E72" s="56" t="s">
        <v>139</v>
      </c>
      <c r="F72" s="53"/>
      <c r="G72" s="53"/>
      <c r="H72" s="9"/>
      <c r="I72" s="9"/>
      <c r="J72" s="9"/>
      <c r="L72" s="9"/>
      <c r="M72" s="18">
        <f t="shared" si="4"/>
        <v>0</v>
      </c>
    </row>
    <row r="73" spans="1:13">
      <c r="A73" s="95">
        <v>400195</v>
      </c>
      <c r="B73" s="52" t="s">
        <v>10</v>
      </c>
      <c r="C73" s="14">
        <v>609142912105</v>
      </c>
      <c r="D73" s="11">
        <v>139.99</v>
      </c>
      <c r="E73" s="55">
        <v>72</v>
      </c>
      <c r="F73" s="13"/>
      <c r="G73" s="96">
        <f t="shared" si="2"/>
        <v>0</v>
      </c>
      <c r="H73" s="9">
        <f>M73</f>
        <v>75.741636860929944</v>
      </c>
      <c r="I73" s="9" t="e">
        <f>+#REF!-#REF!-#REF!</f>
        <v>#REF!</v>
      </c>
      <c r="J73" s="9" t="e">
        <f>+E73-I73</f>
        <v>#REF!</v>
      </c>
      <c r="L73" s="9">
        <f>E73/(1-0.03)</f>
        <v>74.226804123711347</v>
      </c>
      <c r="M73" s="18">
        <f t="shared" si="4"/>
        <v>75.741636860929944</v>
      </c>
    </row>
    <row r="74" spans="1:13" ht="15.75" thickBot="1">
      <c r="A74" s="105">
        <v>401190</v>
      </c>
      <c r="B74" s="62" t="s">
        <v>88</v>
      </c>
      <c r="C74" s="107">
        <v>609142411905</v>
      </c>
      <c r="D74" s="69">
        <v>119.99</v>
      </c>
      <c r="E74" s="66">
        <v>62.87</v>
      </c>
      <c r="F74" s="67"/>
      <c r="G74" s="100">
        <f t="shared" si="2"/>
        <v>0</v>
      </c>
      <c r="H74" s="9">
        <f>M74</f>
        <v>66.137176520092567</v>
      </c>
      <c r="I74" s="9" t="e">
        <f>+#REF!-#REF!-#REF!</f>
        <v>#REF!</v>
      </c>
      <c r="J74" s="9" t="e">
        <f>+E74-I74</f>
        <v>#REF!</v>
      </c>
      <c r="L74" s="9">
        <f>E74/(1-0.03)</f>
        <v>64.814432989690715</v>
      </c>
      <c r="M74" s="18">
        <f t="shared" si="4"/>
        <v>66.137176520092567</v>
      </c>
    </row>
    <row r="75" spans="1:13" ht="19.5" thickBot="1">
      <c r="A75" s="177" t="s">
        <v>55</v>
      </c>
      <c r="B75" s="178"/>
      <c r="C75" s="29" t="s">
        <v>4</v>
      </c>
      <c r="D75" s="30" t="s">
        <v>5</v>
      </c>
      <c r="E75" s="56" t="s">
        <v>139</v>
      </c>
      <c r="F75" s="53"/>
      <c r="G75" s="53"/>
      <c r="L75" s="9"/>
      <c r="M75" s="18">
        <f t="shared" si="4"/>
        <v>0</v>
      </c>
    </row>
    <row r="76" spans="1:13">
      <c r="A76" s="95">
        <v>401071</v>
      </c>
      <c r="B76" s="52" t="s">
        <v>56</v>
      </c>
      <c r="C76" s="14">
        <v>609142016148</v>
      </c>
      <c r="D76" s="12">
        <v>49.99</v>
      </c>
      <c r="E76" s="55">
        <v>31.84</v>
      </c>
      <c r="F76" s="13"/>
      <c r="G76" s="96">
        <f t="shared" si="2"/>
        <v>0</v>
      </c>
      <c r="H76" s="9">
        <f t="shared" ref="H76:H81" si="16">M76</f>
        <v>33.494634967389025</v>
      </c>
      <c r="I76" s="9" t="e">
        <f>+#REF!-#REF!-#REF!</f>
        <v>#REF!</v>
      </c>
      <c r="J76" s="9" t="e">
        <f t="shared" ref="J76:J81" si="17">+E76-I76</f>
        <v>#REF!</v>
      </c>
      <c r="L76" s="9">
        <f t="shared" ref="L76:L81" si="18">E76/(1-0.03)</f>
        <v>32.824742268041241</v>
      </c>
      <c r="M76" s="18">
        <f t="shared" si="4"/>
        <v>33.494634967389025</v>
      </c>
    </row>
    <row r="77" spans="1:13">
      <c r="A77" s="95">
        <v>401070</v>
      </c>
      <c r="B77" s="19" t="s">
        <v>57</v>
      </c>
      <c r="C77" s="14">
        <v>609142016247</v>
      </c>
      <c r="D77" s="12">
        <v>69.989999999999995</v>
      </c>
      <c r="E77" s="55">
        <v>40.520000000000003</v>
      </c>
      <c r="F77" s="21"/>
      <c r="G77" s="97">
        <f t="shared" si="2"/>
        <v>0</v>
      </c>
      <c r="H77" s="9">
        <f t="shared" si="16"/>
        <v>42.625710077845582</v>
      </c>
      <c r="I77" s="9" t="e">
        <f>+#REF!-#REF!-#REF!</f>
        <v>#REF!</v>
      </c>
      <c r="J77" s="9" t="e">
        <f t="shared" si="17"/>
        <v>#REF!</v>
      </c>
      <c r="L77" s="9">
        <f t="shared" si="18"/>
        <v>41.773195876288668</v>
      </c>
      <c r="M77" s="18">
        <f t="shared" si="4"/>
        <v>42.625710077845582</v>
      </c>
    </row>
    <row r="78" spans="1:13">
      <c r="A78" s="95">
        <v>401072</v>
      </c>
      <c r="B78" s="19" t="s">
        <v>58</v>
      </c>
      <c r="C78" s="14">
        <v>609142016346</v>
      </c>
      <c r="D78" s="12">
        <v>89.99</v>
      </c>
      <c r="E78" s="55">
        <v>52.1</v>
      </c>
      <c r="F78" s="21"/>
      <c r="G78" s="97">
        <f t="shared" si="2"/>
        <v>0</v>
      </c>
      <c r="H78" s="9">
        <f t="shared" si="16"/>
        <v>54.807490006311802</v>
      </c>
      <c r="I78" s="9" t="e">
        <f>+#REF!-#REF!-#REF!</f>
        <v>#REF!</v>
      </c>
      <c r="J78" s="9" t="e">
        <f t="shared" si="17"/>
        <v>#REF!</v>
      </c>
      <c r="L78" s="9">
        <f t="shared" si="18"/>
        <v>53.711340206185568</v>
      </c>
      <c r="M78" s="18">
        <f t="shared" si="4"/>
        <v>54.807490006311802</v>
      </c>
    </row>
    <row r="79" spans="1:13">
      <c r="A79" s="95">
        <v>200815</v>
      </c>
      <c r="B79" s="19" t="s">
        <v>59</v>
      </c>
      <c r="C79" s="14">
        <v>609142010443</v>
      </c>
      <c r="D79" s="12">
        <v>189.99</v>
      </c>
      <c r="E79" s="55">
        <v>112.02</v>
      </c>
      <c r="F79" s="21"/>
      <c r="G79" s="97">
        <f t="shared" si="2"/>
        <v>0</v>
      </c>
      <c r="H79" s="9">
        <f t="shared" si="16"/>
        <v>117.84136334946349</v>
      </c>
      <c r="I79" s="9" t="e">
        <f>+#REF!-#REF!-#REF!</f>
        <v>#REF!</v>
      </c>
      <c r="J79" s="9" t="e">
        <f t="shared" si="17"/>
        <v>#REF!</v>
      </c>
      <c r="L79" s="9">
        <f t="shared" si="18"/>
        <v>115.48453608247422</v>
      </c>
      <c r="M79" s="18">
        <f t="shared" si="4"/>
        <v>117.84136334946349</v>
      </c>
    </row>
    <row r="80" spans="1:13">
      <c r="A80" s="95">
        <v>400265</v>
      </c>
      <c r="B80" s="19" t="s">
        <v>60</v>
      </c>
      <c r="C80" s="14">
        <v>609142010450</v>
      </c>
      <c r="D80" s="12">
        <v>259.99</v>
      </c>
      <c r="E80" s="55">
        <v>184.51</v>
      </c>
      <c r="F80" s="21"/>
      <c r="G80" s="97">
        <f t="shared" si="2"/>
        <v>0</v>
      </c>
      <c r="H80" s="9">
        <f t="shared" si="16"/>
        <v>194.09846412791921</v>
      </c>
      <c r="I80" s="9" t="e">
        <f>+#REF!-#REF!-#REF!</f>
        <v>#REF!</v>
      </c>
      <c r="J80" s="9" t="e">
        <f t="shared" si="17"/>
        <v>#REF!</v>
      </c>
      <c r="L80" s="9">
        <f t="shared" si="18"/>
        <v>190.21649484536081</v>
      </c>
      <c r="M80" s="18">
        <f t="shared" si="4"/>
        <v>194.09846412791921</v>
      </c>
    </row>
    <row r="81" spans="1:13" ht="15.75" thickBot="1">
      <c r="A81" s="101">
        <v>401041</v>
      </c>
      <c r="B81" s="62" t="s">
        <v>61</v>
      </c>
      <c r="C81" s="25">
        <v>609142016254</v>
      </c>
      <c r="D81" s="10">
        <v>129.99</v>
      </c>
      <c r="E81" s="57">
        <v>72.66</v>
      </c>
      <c r="F81" s="67"/>
      <c r="G81" s="100">
        <f t="shared" ref="G81:G131" si="19">F81*E81</f>
        <v>0</v>
      </c>
      <c r="H81" s="9">
        <f t="shared" si="16"/>
        <v>76.435935198821795</v>
      </c>
      <c r="I81" s="9" t="e">
        <f>+#REF!-#REF!-#REF!</f>
        <v>#REF!</v>
      </c>
      <c r="J81" s="9" t="e">
        <f t="shared" si="17"/>
        <v>#REF!</v>
      </c>
      <c r="L81" s="9">
        <f t="shared" si="18"/>
        <v>74.907216494845358</v>
      </c>
      <c r="M81" s="18">
        <f t="shared" ref="M81:M120" si="20">L81/(1-0.02)</f>
        <v>76.435935198821795</v>
      </c>
    </row>
    <row r="82" spans="1:13" ht="19.5" thickBot="1">
      <c r="A82" s="177" t="s">
        <v>99</v>
      </c>
      <c r="B82" s="178"/>
      <c r="C82" s="29" t="s">
        <v>4</v>
      </c>
      <c r="D82" s="30" t="s">
        <v>5</v>
      </c>
      <c r="E82" s="56" t="s">
        <v>139</v>
      </c>
      <c r="F82" s="53"/>
      <c r="G82" s="53"/>
      <c r="L82" s="9"/>
      <c r="M82" s="18">
        <f t="shared" si="20"/>
        <v>0</v>
      </c>
    </row>
    <row r="83" spans="1:13">
      <c r="A83" s="98">
        <v>450000</v>
      </c>
      <c r="B83" s="26" t="s">
        <v>95</v>
      </c>
      <c r="C83" s="22">
        <v>852721003606</v>
      </c>
      <c r="D83" s="31">
        <v>239.99</v>
      </c>
      <c r="E83" s="55">
        <v>155.25</v>
      </c>
      <c r="F83" s="21"/>
      <c r="G83" s="97">
        <f t="shared" si="19"/>
        <v>0</v>
      </c>
      <c r="H83" s="9">
        <f t="shared" ref="H83:H86" si="21">M83</f>
        <v>163.3179044813802</v>
      </c>
      <c r="I83" s="9" t="e">
        <f>+#REF!-#REF!-#REF!</f>
        <v>#REF!</v>
      </c>
      <c r="J83" s="9" t="e">
        <f>+E83-I83</f>
        <v>#REF!</v>
      </c>
      <c r="L83" s="9">
        <f>E83/(1-0.03)</f>
        <v>160.05154639175259</v>
      </c>
      <c r="M83" s="18">
        <f t="shared" si="20"/>
        <v>163.3179044813802</v>
      </c>
    </row>
    <row r="84" spans="1:13">
      <c r="A84" s="98">
        <v>450002</v>
      </c>
      <c r="B84" s="26" t="s">
        <v>96</v>
      </c>
      <c r="C84" s="23">
        <v>852721003620</v>
      </c>
      <c r="D84" s="31">
        <v>239.99</v>
      </c>
      <c r="E84" s="55">
        <v>155.25</v>
      </c>
      <c r="F84" s="21"/>
      <c r="G84" s="97">
        <f t="shared" si="19"/>
        <v>0</v>
      </c>
      <c r="H84" s="9">
        <f t="shared" si="21"/>
        <v>163.3179044813802</v>
      </c>
      <c r="I84" s="9" t="e">
        <f>+#REF!-#REF!-#REF!</f>
        <v>#REF!</v>
      </c>
      <c r="J84" s="9" t="e">
        <f>+E84-I84</f>
        <v>#REF!</v>
      </c>
      <c r="L84" s="9">
        <f>E84/(1-0.03)</f>
        <v>160.05154639175259</v>
      </c>
      <c r="M84" s="18">
        <f t="shared" si="20"/>
        <v>163.3179044813802</v>
      </c>
    </row>
    <row r="85" spans="1:13">
      <c r="A85" s="98">
        <v>450001</v>
      </c>
      <c r="B85" s="26" t="s">
        <v>97</v>
      </c>
      <c r="C85" s="23">
        <v>852721003613</v>
      </c>
      <c r="D85" s="31">
        <v>199.99</v>
      </c>
      <c r="E85" s="55">
        <v>124.2</v>
      </c>
      <c r="F85" s="21"/>
      <c r="G85" s="97">
        <f t="shared" si="19"/>
        <v>0</v>
      </c>
      <c r="H85" s="9">
        <f t="shared" si="21"/>
        <v>130.65432358510415</v>
      </c>
      <c r="I85" s="9" t="e">
        <f>+#REF!-#REF!-#REF!</f>
        <v>#REF!</v>
      </c>
      <c r="J85" s="9" t="e">
        <f>+E85-I85</f>
        <v>#REF!</v>
      </c>
      <c r="L85" s="9">
        <f>E85/(1-0.03)</f>
        <v>128.04123711340208</v>
      </c>
      <c r="M85" s="18">
        <f t="shared" si="20"/>
        <v>130.65432358510415</v>
      </c>
    </row>
    <row r="86" spans="1:13" ht="15.75" thickBot="1">
      <c r="A86" s="98">
        <v>450003</v>
      </c>
      <c r="B86" s="26" t="s">
        <v>98</v>
      </c>
      <c r="C86" s="22">
        <v>852721003699</v>
      </c>
      <c r="D86" s="31">
        <v>229.99</v>
      </c>
      <c r="E86" s="55">
        <v>148.66</v>
      </c>
      <c r="F86" s="21"/>
      <c r="G86" s="97">
        <f t="shared" si="19"/>
        <v>0</v>
      </c>
      <c r="H86" s="9">
        <f t="shared" si="21"/>
        <v>156.38544077424785</v>
      </c>
      <c r="I86" s="9" t="e">
        <f>+#REF!-#REF!-#REF!</f>
        <v>#REF!</v>
      </c>
      <c r="J86" s="9" t="e">
        <f>+E86-I86</f>
        <v>#REF!</v>
      </c>
      <c r="L86" s="9">
        <f>E86/(1-0.03)</f>
        <v>153.25773195876289</v>
      </c>
      <c r="M86" s="18">
        <f t="shared" si="20"/>
        <v>156.38544077424785</v>
      </c>
    </row>
    <row r="87" spans="1:13" ht="19.5" thickBot="1">
      <c r="A87" s="177" t="s">
        <v>103</v>
      </c>
      <c r="B87" s="179"/>
      <c r="C87" s="29" t="s">
        <v>4</v>
      </c>
      <c r="D87" s="30" t="s">
        <v>5</v>
      </c>
      <c r="E87" s="56" t="s">
        <v>139</v>
      </c>
      <c r="F87" s="53"/>
      <c r="G87" s="53"/>
      <c r="L87" s="9"/>
      <c r="M87" s="18">
        <f t="shared" si="20"/>
        <v>0</v>
      </c>
    </row>
    <row r="88" spans="1:13">
      <c r="A88" s="98">
        <v>450005</v>
      </c>
      <c r="B88" s="26" t="s">
        <v>100</v>
      </c>
      <c r="C88" s="22">
        <v>852721003637</v>
      </c>
      <c r="D88" s="31">
        <v>74.989999999999995</v>
      </c>
      <c r="E88" s="55">
        <v>47.05</v>
      </c>
      <c r="F88" s="21"/>
      <c r="G88" s="97">
        <f t="shared" si="19"/>
        <v>0</v>
      </c>
      <c r="H88" s="9">
        <f t="shared" ref="H88:H98" si="22">M88</f>
        <v>49.49505575426047</v>
      </c>
      <c r="I88" s="9" t="e">
        <f>+#REF!-#REF!-#REF!</f>
        <v>#REF!</v>
      </c>
      <c r="J88" s="9" t="e">
        <f>+E88-I88</f>
        <v>#REF!</v>
      </c>
      <c r="L88" s="9">
        <f>E88/(1-0.03)</f>
        <v>48.505154639175259</v>
      </c>
      <c r="M88" s="18">
        <f t="shared" si="20"/>
        <v>49.49505575426047</v>
      </c>
    </row>
    <row r="89" spans="1:13">
      <c r="A89" s="98">
        <v>450007</v>
      </c>
      <c r="B89" s="26" t="s">
        <v>101</v>
      </c>
      <c r="C89" s="23">
        <v>852721003729</v>
      </c>
      <c r="D89" s="31">
        <v>54.99</v>
      </c>
      <c r="E89" s="55">
        <v>32.93</v>
      </c>
      <c r="F89" s="21"/>
      <c r="G89" s="97">
        <f t="shared" si="19"/>
        <v>0</v>
      </c>
      <c r="H89" s="9">
        <f t="shared" si="22"/>
        <v>34.641279192089215</v>
      </c>
      <c r="I89" s="9" t="e">
        <f>+#REF!-#REF!-#REF!</f>
        <v>#REF!</v>
      </c>
      <c r="J89" s="9" t="e">
        <f>+E89-I89</f>
        <v>#REF!</v>
      </c>
      <c r="L89" s="9">
        <f>E89/(1-0.03)</f>
        <v>33.948453608247426</v>
      </c>
      <c r="M89" s="18">
        <f t="shared" si="20"/>
        <v>34.641279192089215</v>
      </c>
    </row>
    <row r="90" spans="1:13">
      <c r="A90" s="98">
        <v>450008</v>
      </c>
      <c r="B90" s="26" t="s">
        <v>120</v>
      </c>
      <c r="C90" s="27">
        <v>852721003736</v>
      </c>
      <c r="D90" s="31">
        <v>74.989999999999995</v>
      </c>
      <c r="E90" s="55">
        <v>47.05</v>
      </c>
      <c r="F90" s="21"/>
      <c r="G90" s="97">
        <f t="shared" si="19"/>
        <v>0</v>
      </c>
      <c r="H90" s="9">
        <f t="shared" si="22"/>
        <v>49.49505575426047</v>
      </c>
      <c r="I90" s="9" t="e">
        <f>+#REF!-#REF!-#REF!</f>
        <v>#REF!</v>
      </c>
      <c r="J90" s="9" t="e">
        <f>+E90-I90</f>
        <v>#REF!</v>
      </c>
      <c r="L90" s="9">
        <f>E90/(1-0.03)</f>
        <v>48.505154639175259</v>
      </c>
      <c r="M90" s="18">
        <f t="shared" si="20"/>
        <v>49.49505575426047</v>
      </c>
    </row>
    <row r="91" spans="1:13">
      <c r="A91" s="98">
        <v>450032</v>
      </c>
      <c r="B91" s="26" t="s">
        <v>121</v>
      </c>
      <c r="C91" s="27">
        <v>609142450324</v>
      </c>
      <c r="D91" s="31">
        <v>64.989999999999995</v>
      </c>
      <c r="E91" s="58">
        <v>37.15</v>
      </c>
      <c r="F91" s="21"/>
      <c r="G91" s="97">
        <f t="shared" si="19"/>
        <v>0</v>
      </c>
      <c r="H91" s="9">
        <f t="shared" si="22"/>
        <v>39.080580685882602</v>
      </c>
      <c r="I91" s="9"/>
      <c r="J91" s="9"/>
      <c r="L91" s="9">
        <f>E91/(1-0.03)</f>
        <v>38.298969072164951</v>
      </c>
      <c r="M91" s="18">
        <f t="shared" si="20"/>
        <v>39.080580685882602</v>
      </c>
    </row>
    <row r="92" spans="1:13" ht="15.75" thickBot="1">
      <c r="A92" s="105">
        <v>450031</v>
      </c>
      <c r="B92" s="63" t="s">
        <v>122</v>
      </c>
      <c r="C92" s="70">
        <v>609142450317</v>
      </c>
      <c r="D92" s="71">
        <v>69.989999999999995</v>
      </c>
      <c r="E92" s="66">
        <v>41.5</v>
      </c>
      <c r="F92" s="67"/>
      <c r="G92" s="100">
        <f t="shared" si="19"/>
        <v>0</v>
      </c>
      <c r="H92" s="9">
        <f t="shared" si="22"/>
        <v>43.656637912897125</v>
      </c>
      <c r="I92" s="9"/>
      <c r="J92" s="9"/>
      <c r="L92" s="9">
        <f>E92/(1-0.03)</f>
        <v>42.78350515463918</v>
      </c>
      <c r="M92" s="18">
        <f t="shared" si="20"/>
        <v>43.656637912897125</v>
      </c>
    </row>
    <row r="93" spans="1:13" ht="19.5" thickBot="1">
      <c r="A93" s="177" t="s">
        <v>104</v>
      </c>
      <c r="B93" s="179"/>
      <c r="C93" s="29" t="s">
        <v>4</v>
      </c>
      <c r="D93" s="30" t="s">
        <v>5</v>
      </c>
      <c r="E93" s="56" t="s">
        <v>139</v>
      </c>
      <c r="F93" s="53"/>
      <c r="G93" s="53"/>
      <c r="H93" s="9"/>
      <c r="I93" s="9"/>
      <c r="J93" s="9"/>
      <c r="L93" s="9"/>
      <c r="M93" s="18"/>
    </row>
    <row r="94" spans="1:13" ht="15.75" thickBot="1">
      <c r="A94" s="98">
        <v>450009</v>
      </c>
      <c r="B94" s="26" t="s">
        <v>102</v>
      </c>
      <c r="C94" s="28">
        <v>852721003644</v>
      </c>
      <c r="D94" s="31">
        <v>219.99</v>
      </c>
      <c r="E94" s="55">
        <v>133</v>
      </c>
      <c r="F94" s="21">
        <v>20</v>
      </c>
      <c r="G94" s="97">
        <v>2660</v>
      </c>
      <c r="H94" s="9">
        <f t="shared" si="22"/>
        <v>139.9116347569956</v>
      </c>
      <c r="I94" s="9" t="e">
        <f>+#REF!-#REF!-#REF!</f>
        <v>#REF!</v>
      </c>
      <c r="J94" s="9" t="e">
        <f>+E94-I94</f>
        <v>#REF!</v>
      </c>
      <c r="L94" s="9">
        <f>E94/(1-0.03)</f>
        <v>137.11340206185568</v>
      </c>
      <c r="M94" s="18">
        <f t="shared" si="20"/>
        <v>139.9116347569956</v>
      </c>
    </row>
    <row r="95" spans="1:13" ht="19.5" thickBot="1">
      <c r="A95" s="177" t="s">
        <v>159</v>
      </c>
      <c r="B95" s="179"/>
      <c r="C95" s="29" t="s">
        <v>4</v>
      </c>
      <c r="D95" s="30" t="s">
        <v>5</v>
      </c>
      <c r="E95" s="56" t="s">
        <v>139</v>
      </c>
      <c r="F95" s="53"/>
      <c r="G95" s="53"/>
      <c r="H95" s="9"/>
      <c r="I95" s="9"/>
      <c r="J95" s="9"/>
      <c r="L95" s="9"/>
      <c r="M95" s="18"/>
    </row>
    <row r="96" spans="1:13">
      <c r="A96" s="95">
        <v>450020</v>
      </c>
      <c r="B96" s="75" t="s">
        <v>105</v>
      </c>
      <c r="C96" s="76">
        <v>609142450201</v>
      </c>
      <c r="D96" s="11">
        <v>79.989999999999995</v>
      </c>
      <c r="E96" s="77">
        <v>45.05</v>
      </c>
      <c r="F96" s="13"/>
      <c r="G96" s="96">
        <f t="shared" si="19"/>
        <v>0</v>
      </c>
      <c r="H96" s="9">
        <f t="shared" si="22"/>
        <v>47.391121397012412</v>
      </c>
      <c r="I96" s="9" t="e">
        <f>+#REF!-#REF!-#REF!</f>
        <v>#REF!</v>
      </c>
      <c r="J96" s="9" t="e">
        <f>+E96-I96</f>
        <v>#REF!</v>
      </c>
      <c r="L96" s="9">
        <f>E96/(1-0.03)</f>
        <v>46.44329896907216</v>
      </c>
      <c r="M96" s="18">
        <f t="shared" si="20"/>
        <v>47.391121397012412</v>
      </c>
    </row>
    <row r="97" spans="1:13">
      <c r="A97" s="98">
        <v>450021</v>
      </c>
      <c r="B97" s="32" t="s">
        <v>106</v>
      </c>
      <c r="C97" s="33">
        <v>609142450218</v>
      </c>
      <c r="D97" s="20">
        <v>59.99</v>
      </c>
      <c r="E97" s="60">
        <v>32.200000000000003</v>
      </c>
      <c r="F97" s="21"/>
      <c r="G97" s="97">
        <f t="shared" si="19"/>
        <v>0</v>
      </c>
      <c r="H97" s="9">
        <f t="shared" si="22"/>
        <v>33.873343151693668</v>
      </c>
      <c r="I97" s="9" t="e">
        <f>+#REF!-#REF!-#REF!</f>
        <v>#REF!</v>
      </c>
      <c r="J97" s="9" t="e">
        <f>+E97-I97</f>
        <v>#REF!</v>
      </c>
      <c r="L97" s="9">
        <f>E97/(1-0.03)</f>
        <v>33.195876288659797</v>
      </c>
      <c r="M97" s="18">
        <f t="shared" si="20"/>
        <v>33.873343151693668</v>
      </c>
    </row>
    <row r="98" spans="1:13">
      <c r="A98" s="105">
        <v>450022</v>
      </c>
      <c r="B98" s="72" t="s">
        <v>107</v>
      </c>
      <c r="C98" s="73">
        <v>609142450225</v>
      </c>
      <c r="D98" s="65">
        <v>64.989999999999995</v>
      </c>
      <c r="E98" s="74">
        <v>37.6</v>
      </c>
      <c r="F98" s="67"/>
      <c r="G98" s="100">
        <f t="shared" si="19"/>
        <v>0</v>
      </c>
      <c r="H98" s="9">
        <f t="shared" si="22"/>
        <v>39.553965916263415</v>
      </c>
      <c r="I98" s="9" t="e">
        <f>+#REF!-#REF!-#REF!</f>
        <v>#REF!</v>
      </c>
      <c r="J98" s="9" t="e">
        <f>+E98-I98</f>
        <v>#REF!</v>
      </c>
      <c r="L98" s="9">
        <f>E98/(1-0.03)</f>
        <v>38.762886597938149</v>
      </c>
      <c r="M98" s="18">
        <f t="shared" si="20"/>
        <v>39.553965916263415</v>
      </c>
    </row>
    <row r="99" spans="1:13">
      <c r="A99" s="98">
        <v>450011</v>
      </c>
      <c r="B99" s="128" t="s">
        <v>160</v>
      </c>
      <c r="C99" s="33" t="s">
        <v>175</v>
      </c>
      <c r="D99" s="20">
        <v>10</v>
      </c>
      <c r="E99" s="129">
        <f t="shared" ref="E99:E103" si="23">D99*0.65</f>
        <v>6.5</v>
      </c>
      <c r="F99" s="21"/>
      <c r="G99" s="100">
        <f t="shared" si="19"/>
        <v>0</v>
      </c>
      <c r="H99" s="9"/>
      <c r="I99" s="9"/>
      <c r="J99" s="9"/>
      <c r="L99" s="9"/>
      <c r="M99" s="18"/>
    </row>
    <row r="100" spans="1:13">
      <c r="A100" s="98">
        <v>450012</v>
      </c>
      <c r="B100" s="128" t="s">
        <v>161</v>
      </c>
      <c r="C100" s="33" t="s">
        <v>175</v>
      </c>
      <c r="D100" s="20">
        <v>10</v>
      </c>
      <c r="E100" s="129">
        <f t="shared" si="23"/>
        <v>6.5</v>
      </c>
      <c r="F100" s="21"/>
      <c r="G100" s="100">
        <f t="shared" si="19"/>
        <v>0</v>
      </c>
      <c r="H100" s="9"/>
      <c r="I100" s="9"/>
      <c r="J100" s="9"/>
      <c r="L100" s="9"/>
      <c r="M100" s="18"/>
    </row>
    <row r="101" spans="1:13">
      <c r="A101" s="98">
        <v>450013</v>
      </c>
      <c r="B101" s="128" t="s">
        <v>162</v>
      </c>
      <c r="C101" s="33" t="s">
        <v>175</v>
      </c>
      <c r="D101" s="20">
        <v>10</v>
      </c>
      <c r="E101" s="129">
        <f t="shared" si="23"/>
        <v>6.5</v>
      </c>
      <c r="F101" s="21"/>
      <c r="G101" s="100">
        <f t="shared" si="19"/>
        <v>0</v>
      </c>
      <c r="H101" s="9"/>
      <c r="I101" s="9"/>
      <c r="J101" s="9"/>
      <c r="L101" s="9"/>
      <c r="M101" s="18"/>
    </row>
    <row r="102" spans="1:13">
      <c r="A102" s="98">
        <v>450014</v>
      </c>
      <c r="B102" s="128" t="s">
        <v>163</v>
      </c>
      <c r="C102" s="33" t="s">
        <v>175</v>
      </c>
      <c r="D102" s="20">
        <v>25</v>
      </c>
      <c r="E102" s="129">
        <f t="shared" si="23"/>
        <v>16.25</v>
      </c>
      <c r="F102" s="21"/>
      <c r="G102" s="100">
        <f t="shared" si="19"/>
        <v>0</v>
      </c>
      <c r="H102" s="9"/>
      <c r="I102" s="9"/>
      <c r="J102" s="9"/>
      <c r="L102" s="9"/>
      <c r="M102" s="18"/>
    </row>
    <row r="103" spans="1:13" ht="15.75" thickBot="1">
      <c r="A103" s="94">
        <v>450017</v>
      </c>
      <c r="B103" s="130" t="s">
        <v>164</v>
      </c>
      <c r="C103" s="33" t="s">
        <v>175</v>
      </c>
      <c r="D103" s="65">
        <v>4.25</v>
      </c>
      <c r="E103" s="131">
        <f t="shared" si="23"/>
        <v>2.7625000000000002</v>
      </c>
      <c r="F103" s="127"/>
      <c r="G103" s="100">
        <f t="shared" si="19"/>
        <v>0</v>
      </c>
      <c r="H103" s="9"/>
      <c r="I103" s="9"/>
      <c r="J103" s="9"/>
      <c r="L103" s="9"/>
      <c r="M103" s="18"/>
    </row>
    <row r="104" spans="1:13" ht="19.5" thickBot="1">
      <c r="A104" s="177" t="s">
        <v>123</v>
      </c>
      <c r="B104" s="179"/>
      <c r="C104" s="29" t="s">
        <v>4</v>
      </c>
      <c r="D104" s="30" t="s">
        <v>5</v>
      </c>
      <c r="E104" s="56" t="s">
        <v>139</v>
      </c>
      <c r="F104" s="53"/>
      <c r="G104" s="53"/>
      <c r="H104" s="9"/>
      <c r="I104" s="9"/>
      <c r="J104" s="9"/>
      <c r="L104" s="9"/>
      <c r="M104" s="18"/>
    </row>
    <row r="105" spans="1:13">
      <c r="A105" s="98">
        <v>450035</v>
      </c>
      <c r="B105" s="34" t="s">
        <v>124</v>
      </c>
      <c r="C105" s="33">
        <v>609142450355</v>
      </c>
      <c r="D105" s="35">
        <v>39.99</v>
      </c>
      <c r="E105" s="60">
        <v>21.85</v>
      </c>
      <c r="F105" s="21"/>
      <c r="G105" s="97">
        <f t="shared" si="19"/>
        <v>0</v>
      </c>
      <c r="H105" s="9"/>
      <c r="I105" s="9"/>
      <c r="J105" s="9"/>
      <c r="L105" s="9"/>
      <c r="M105" s="18"/>
    </row>
    <row r="106" spans="1:13">
      <c r="A106" s="98">
        <v>450036</v>
      </c>
      <c r="B106" s="34" t="s">
        <v>125</v>
      </c>
      <c r="C106" s="33">
        <v>609142450362</v>
      </c>
      <c r="D106" s="35">
        <v>54.99</v>
      </c>
      <c r="E106" s="60">
        <v>32</v>
      </c>
      <c r="F106" s="21"/>
      <c r="G106" s="97">
        <f t="shared" si="19"/>
        <v>0</v>
      </c>
      <c r="H106" s="9"/>
      <c r="I106" s="9"/>
      <c r="J106" s="9"/>
      <c r="L106" s="9"/>
      <c r="M106" s="18"/>
    </row>
    <row r="107" spans="1:13">
      <c r="A107" s="98">
        <v>450037</v>
      </c>
      <c r="B107" s="34" t="s">
        <v>126</v>
      </c>
      <c r="C107" s="33">
        <v>609142450379</v>
      </c>
      <c r="D107" s="35">
        <v>44.99</v>
      </c>
      <c r="E107" s="60">
        <v>24</v>
      </c>
      <c r="F107" s="21"/>
      <c r="G107" s="97">
        <f t="shared" si="19"/>
        <v>0</v>
      </c>
      <c r="H107" s="9">
        <f t="shared" ref="H107:H113" si="24">M107</f>
        <v>324.21628445192511</v>
      </c>
      <c r="I107" s="9" t="e">
        <f>+#REF!-#REF!-#REF!</f>
        <v>#REF!</v>
      </c>
      <c r="J107" s="9" t="e">
        <f t="shared" ref="J107:J113" si="25">+E112-I107</f>
        <v>#REF!</v>
      </c>
      <c r="L107" s="9">
        <f t="shared" ref="L107:L113" si="26">E112/(1-0.03)</f>
        <v>317.73195876288662</v>
      </c>
      <c r="M107" s="18">
        <f t="shared" si="20"/>
        <v>324.21628445192511</v>
      </c>
    </row>
    <row r="108" spans="1:13">
      <c r="A108" s="98">
        <v>450038</v>
      </c>
      <c r="B108" s="34" t="s">
        <v>127</v>
      </c>
      <c r="C108" s="33">
        <v>609142450386</v>
      </c>
      <c r="D108" s="35">
        <v>54.99</v>
      </c>
      <c r="E108" s="60">
        <v>33</v>
      </c>
      <c r="F108" s="21"/>
      <c r="G108" s="97">
        <f t="shared" si="19"/>
        <v>0</v>
      </c>
      <c r="H108" s="9">
        <f t="shared" si="24"/>
        <v>410.23564064801184</v>
      </c>
      <c r="I108" s="9" t="e">
        <f>+#REF!-#REF!-#REF!</f>
        <v>#REF!</v>
      </c>
      <c r="J108" s="9" t="e">
        <f t="shared" si="25"/>
        <v>#REF!</v>
      </c>
      <c r="L108" s="9">
        <f t="shared" si="26"/>
        <v>402.03092783505161</v>
      </c>
      <c r="M108" s="18">
        <f t="shared" si="20"/>
        <v>410.23564064801184</v>
      </c>
    </row>
    <row r="109" spans="1:13">
      <c r="A109" s="98">
        <v>450034</v>
      </c>
      <c r="B109" s="34" t="s">
        <v>128</v>
      </c>
      <c r="C109" s="33">
        <v>609142450348</v>
      </c>
      <c r="D109" s="35">
        <v>54.99</v>
      </c>
      <c r="E109" s="60">
        <v>30</v>
      </c>
      <c r="F109" s="21"/>
      <c r="G109" s="97">
        <f t="shared" si="19"/>
        <v>0</v>
      </c>
      <c r="H109" s="9">
        <f t="shared" si="24"/>
        <v>18.525142015569113</v>
      </c>
      <c r="I109" s="9" t="e">
        <f>+#REF!-#REF!-#REF!</f>
        <v>#REF!</v>
      </c>
      <c r="J109" s="9" t="e">
        <f t="shared" si="25"/>
        <v>#REF!</v>
      </c>
      <c r="L109" s="9">
        <f t="shared" si="26"/>
        <v>18.154639175257731</v>
      </c>
      <c r="M109" s="18">
        <f t="shared" si="20"/>
        <v>18.525142015569113</v>
      </c>
    </row>
    <row r="110" spans="1:13" ht="15.75" thickBot="1">
      <c r="A110" s="105">
        <v>450033</v>
      </c>
      <c r="B110" s="78" t="s">
        <v>129</v>
      </c>
      <c r="C110" s="73">
        <v>609142450331</v>
      </c>
      <c r="D110" s="79">
        <v>99.99</v>
      </c>
      <c r="E110" s="74">
        <v>57.5</v>
      </c>
      <c r="F110" s="67"/>
      <c r="G110" s="100">
        <f t="shared" si="19"/>
        <v>0</v>
      </c>
      <c r="H110" s="9">
        <f t="shared" si="24"/>
        <v>29.770671155059965</v>
      </c>
      <c r="I110" s="9" t="e">
        <f>+#REF!-#REF!-#REF!</f>
        <v>#REF!</v>
      </c>
      <c r="J110" s="9" t="e">
        <f t="shared" si="25"/>
        <v>#REF!</v>
      </c>
      <c r="L110" s="9">
        <f t="shared" si="26"/>
        <v>29.175257731958766</v>
      </c>
      <c r="M110" s="18">
        <f t="shared" si="20"/>
        <v>29.770671155059965</v>
      </c>
    </row>
    <row r="111" spans="1:13" ht="19.5" thickBot="1">
      <c r="A111" s="177" t="s">
        <v>108</v>
      </c>
      <c r="B111" s="178"/>
      <c r="C111" s="29" t="s">
        <v>4</v>
      </c>
      <c r="D111" s="30" t="s">
        <v>5</v>
      </c>
      <c r="E111" s="56" t="s">
        <v>139</v>
      </c>
      <c r="F111" s="53"/>
      <c r="G111" s="53"/>
      <c r="H111" s="9">
        <f t="shared" si="24"/>
        <v>11.908268462023987</v>
      </c>
      <c r="I111" s="9" t="e">
        <f>+#REF!-#REF!-#REF!</f>
        <v>#REF!</v>
      </c>
      <c r="J111" s="9" t="e">
        <f t="shared" si="25"/>
        <v>#REF!</v>
      </c>
      <c r="L111" s="9">
        <f t="shared" si="26"/>
        <v>11.670103092783506</v>
      </c>
      <c r="M111" s="18">
        <f t="shared" si="20"/>
        <v>11.908268462023987</v>
      </c>
    </row>
    <row r="112" spans="1:13">
      <c r="A112" s="95">
        <v>400072</v>
      </c>
      <c r="B112" s="52" t="s">
        <v>64</v>
      </c>
      <c r="C112" s="14">
        <v>609142003872</v>
      </c>
      <c r="D112" s="12">
        <v>499.99</v>
      </c>
      <c r="E112" s="55">
        <v>308.2</v>
      </c>
      <c r="F112" s="13"/>
      <c r="G112" s="96">
        <f t="shared" si="19"/>
        <v>0</v>
      </c>
      <c r="H112" s="9">
        <f t="shared" si="24"/>
        <v>125.71007784557123</v>
      </c>
      <c r="I112" s="9" t="e">
        <f>+#REF!-#REF!-#REF!</f>
        <v>#REF!</v>
      </c>
      <c r="J112" s="9" t="e">
        <f t="shared" si="25"/>
        <v>#REF!</v>
      </c>
      <c r="L112" s="9">
        <f t="shared" si="26"/>
        <v>123.1958762886598</v>
      </c>
      <c r="M112" s="18">
        <f t="shared" si="20"/>
        <v>125.71007784557123</v>
      </c>
    </row>
    <row r="113" spans="1:17">
      <c r="A113" s="95">
        <v>400061</v>
      </c>
      <c r="B113" s="19" t="s">
        <v>65</v>
      </c>
      <c r="C113" s="14">
        <v>609142003827</v>
      </c>
      <c r="D113" s="12">
        <v>629.99</v>
      </c>
      <c r="E113" s="55">
        <v>389.97</v>
      </c>
      <c r="F113" s="21"/>
      <c r="G113" s="97">
        <f t="shared" si="19"/>
        <v>0</v>
      </c>
      <c r="H113" s="9">
        <f t="shared" si="24"/>
        <v>7.1638964864296231</v>
      </c>
      <c r="I113" s="9" t="e">
        <f>+#REF!-#REF!-#REF!</f>
        <v>#REF!</v>
      </c>
      <c r="J113" s="9" t="e">
        <f t="shared" si="25"/>
        <v>#REF!</v>
      </c>
      <c r="L113" s="9">
        <f t="shared" si="26"/>
        <v>7.0206185567010309</v>
      </c>
      <c r="M113" s="18">
        <f t="shared" si="20"/>
        <v>7.1638964864296231</v>
      </c>
    </row>
    <row r="114" spans="1:17">
      <c r="A114" s="95">
        <v>401078</v>
      </c>
      <c r="B114" s="19" t="s">
        <v>62</v>
      </c>
      <c r="C114" s="14">
        <v>609142003803</v>
      </c>
      <c r="D114" s="12">
        <v>27.99</v>
      </c>
      <c r="E114" s="55">
        <v>17.61</v>
      </c>
      <c r="F114" s="21"/>
      <c r="G114" s="97">
        <f t="shared" si="19"/>
        <v>0</v>
      </c>
      <c r="L114" s="9"/>
      <c r="M114" s="18">
        <f t="shared" si="20"/>
        <v>0</v>
      </c>
    </row>
    <row r="115" spans="1:17">
      <c r="A115" s="95">
        <v>400268</v>
      </c>
      <c r="B115" s="19" t="s">
        <v>63</v>
      </c>
      <c r="C115" s="14">
        <v>609142003865</v>
      </c>
      <c r="D115" s="12">
        <v>44.99</v>
      </c>
      <c r="E115" s="55">
        <v>28.3</v>
      </c>
      <c r="F115" s="21"/>
      <c r="G115" s="97">
        <f t="shared" si="19"/>
        <v>0</v>
      </c>
      <c r="H115" s="9">
        <f t="shared" ref="H115:H120" si="27">M115</f>
        <v>17.630969913738696</v>
      </c>
      <c r="I115" s="9" t="e">
        <f>+#REF!-#REF!-#REF!</f>
        <v>#REF!</v>
      </c>
      <c r="J115" s="9" t="e">
        <f>+E120-I115</f>
        <v>#REF!</v>
      </c>
      <c r="L115" s="9">
        <f t="shared" ref="L115:L118" si="28">E120/(1-0.03)</f>
        <v>17.27835051546392</v>
      </c>
      <c r="M115" s="18">
        <f t="shared" si="20"/>
        <v>17.630969913738696</v>
      </c>
    </row>
    <row r="116" spans="1:17">
      <c r="A116" s="95">
        <v>400291</v>
      </c>
      <c r="B116" s="19" t="s">
        <v>66</v>
      </c>
      <c r="C116" s="14">
        <v>609142003810</v>
      </c>
      <c r="D116" s="12">
        <v>17.989999999999998</v>
      </c>
      <c r="E116" s="55">
        <v>11.32</v>
      </c>
      <c r="F116" s="21"/>
      <c r="G116" s="97">
        <f t="shared" si="19"/>
        <v>0</v>
      </c>
      <c r="H116" s="9">
        <f t="shared" si="27"/>
        <v>17.630969913738696</v>
      </c>
      <c r="I116" s="9" t="e">
        <f>+#REF!-#REF!-#REF!</f>
        <v>#REF!</v>
      </c>
      <c r="J116" s="9" t="e">
        <f>+E121-I116</f>
        <v>#REF!</v>
      </c>
      <c r="L116" s="9">
        <f t="shared" si="28"/>
        <v>17.27835051546392</v>
      </c>
      <c r="M116" s="18">
        <f t="shared" si="20"/>
        <v>17.630969913738696</v>
      </c>
    </row>
    <row r="117" spans="1:17">
      <c r="A117" s="95">
        <v>400264</v>
      </c>
      <c r="B117" s="19" t="s">
        <v>67</v>
      </c>
      <c r="C117" s="14">
        <v>609142003841</v>
      </c>
      <c r="D117" s="12">
        <v>189.99</v>
      </c>
      <c r="E117" s="55">
        <v>119.5</v>
      </c>
      <c r="F117" s="21"/>
      <c r="G117" s="97">
        <f t="shared" si="19"/>
        <v>0</v>
      </c>
      <c r="H117" s="9">
        <f t="shared" si="27"/>
        <v>52.913949084788555</v>
      </c>
      <c r="I117" s="9" t="e">
        <f>+#REF!-#REF!-#REF!</f>
        <v>#REF!</v>
      </c>
      <c r="J117" s="9" t="e">
        <f>+E122-I117</f>
        <v>#REF!</v>
      </c>
      <c r="L117" s="9">
        <f t="shared" si="28"/>
        <v>51.855670103092784</v>
      </c>
      <c r="M117" s="18">
        <f t="shared" si="20"/>
        <v>52.913949084788555</v>
      </c>
    </row>
    <row r="118" spans="1:17" ht="15.75" thickBot="1">
      <c r="A118" s="101">
        <v>400242</v>
      </c>
      <c r="B118" s="62" t="s">
        <v>68</v>
      </c>
      <c r="C118" s="25">
        <v>609142003964</v>
      </c>
      <c r="D118" s="10">
        <v>10.99</v>
      </c>
      <c r="E118" s="57">
        <v>6.81</v>
      </c>
      <c r="F118" s="67"/>
      <c r="G118" s="100">
        <f t="shared" si="19"/>
        <v>0</v>
      </c>
      <c r="H118" s="9">
        <f t="shared" si="27"/>
        <v>52.913949084788555</v>
      </c>
      <c r="I118" s="9" t="e">
        <f>+#REF!-#REF!-#REF!</f>
        <v>#REF!</v>
      </c>
      <c r="J118" s="9" t="e">
        <f>+E123-I118</f>
        <v>#REF!</v>
      </c>
      <c r="L118" s="9">
        <f t="shared" si="28"/>
        <v>51.855670103092784</v>
      </c>
      <c r="M118" s="18">
        <f t="shared" si="20"/>
        <v>52.913949084788555</v>
      </c>
    </row>
    <row r="119" spans="1:17" ht="19.5" thickBot="1">
      <c r="A119" s="177" t="s">
        <v>114</v>
      </c>
      <c r="B119" s="178"/>
      <c r="C119" s="29" t="s">
        <v>4</v>
      </c>
      <c r="D119" s="30" t="s">
        <v>5</v>
      </c>
      <c r="E119" s="56" t="s">
        <v>139</v>
      </c>
      <c r="F119" s="53"/>
      <c r="G119" s="53"/>
      <c r="H119" s="9">
        <f t="shared" si="27"/>
        <v>29.391962970755312</v>
      </c>
      <c r="I119" s="9" t="e">
        <f>+#REF!-#REF!-#REF!</f>
        <v>#REF!</v>
      </c>
      <c r="J119" s="9" t="e">
        <f>+E125-I119</f>
        <v>#REF!</v>
      </c>
      <c r="L119" s="9">
        <f>E125/(1-0.03)</f>
        <v>28.804123711340207</v>
      </c>
      <c r="M119" s="18">
        <f t="shared" si="20"/>
        <v>29.391962970755312</v>
      </c>
    </row>
    <row r="120" spans="1:17">
      <c r="A120" s="95">
        <v>400160</v>
      </c>
      <c r="B120" s="52" t="s">
        <v>69</v>
      </c>
      <c r="C120" s="14">
        <v>609142003919</v>
      </c>
      <c r="D120" s="12">
        <v>29.99</v>
      </c>
      <c r="E120" s="55">
        <v>16.760000000000002</v>
      </c>
      <c r="F120" s="13"/>
      <c r="G120" s="96">
        <f t="shared" si="19"/>
        <v>0</v>
      </c>
      <c r="H120" s="9">
        <f t="shared" si="27"/>
        <v>29.391962970755312</v>
      </c>
      <c r="I120" s="9" t="e">
        <f>+#REF!-#REF!-#REF!</f>
        <v>#REF!</v>
      </c>
      <c r="J120" s="9" t="e">
        <f>+E126-I120</f>
        <v>#REF!</v>
      </c>
      <c r="L120" s="9">
        <f>E126/(1-0.03)</f>
        <v>28.804123711340207</v>
      </c>
      <c r="M120" s="18">
        <f t="shared" si="20"/>
        <v>29.391962970755312</v>
      </c>
    </row>
    <row r="121" spans="1:17">
      <c r="A121" s="95">
        <v>400159</v>
      </c>
      <c r="B121" s="19" t="s">
        <v>70</v>
      </c>
      <c r="C121" s="14">
        <v>609142003926</v>
      </c>
      <c r="D121" s="12">
        <v>29.99</v>
      </c>
      <c r="E121" s="55">
        <v>16.760000000000002</v>
      </c>
      <c r="F121" s="21"/>
      <c r="G121" s="97">
        <f t="shared" si="19"/>
        <v>0</v>
      </c>
      <c r="H121" s="9"/>
      <c r="I121" s="9"/>
      <c r="J121" s="9"/>
      <c r="L121" s="9"/>
      <c r="M121" s="18"/>
    </row>
    <row r="122" spans="1:17">
      <c r="A122" s="95">
        <v>401148</v>
      </c>
      <c r="B122" s="19" t="s">
        <v>194</v>
      </c>
      <c r="C122" s="14" t="s">
        <v>85</v>
      </c>
      <c r="D122" s="12">
        <v>74.989999999999995</v>
      </c>
      <c r="E122" s="55">
        <v>50.3</v>
      </c>
      <c r="F122" s="21"/>
      <c r="G122" s="97">
        <f t="shared" si="19"/>
        <v>0</v>
      </c>
      <c r="H122" s="9"/>
      <c r="I122" s="9"/>
      <c r="J122" s="9"/>
      <c r="L122" s="9"/>
      <c r="M122" s="18"/>
    </row>
    <row r="123" spans="1:17">
      <c r="A123" s="95">
        <v>401149</v>
      </c>
      <c r="B123" s="19" t="s">
        <v>193</v>
      </c>
      <c r="C123" s="14">
        <v>609142411493</v>
      </c>
      <c r="D123" s="12">
        <v>74.989999999999995</v>
      </c>
      <c r="E123" s="55">
        <v>50.3</v>
      </c>
      <c r="F123" s="21"/>
      <c r="G123" s="97">
        <f t="shared" si="19"/>
        <v>0</v>
      </c>
      <c r="H123" s="9"/>
      <c r="I123" s="9"/>
      <c r="J123" s="9"/>
      <c r="L123" s="9"/>
      <c r="M123" s="18"/>
    </row>
    <row r="124" spans="1:17">
      <c r="A124" s="13">
        <v>401189</v>
      </c>
      <c r="B124" s="19" t="s">
        <v>192</v>
      </c>
      <c r="C124" s="14">
        <v>609142411899</v>
      </c>
      <c r="D124" s="12">
        <v>74.989999999999995</v>
      </c>
      <c r="E124" s="11">
        <v>50.3</v>
      </c>
      <c r="F124" s="11"/>
      <c r="G124" s="97">
        <f t="shared" si="19"/>
        <v>0</v>
      </c>
      <c r="H124" s="12">
        <v>74.989999999999995</v>
      </c>
      <c r="L124" s="9"/>
      <c r="M124" s="9"/>
      <c r="N124" s="9"/>
      <c r="P124" s="9"/>
      <c r="Q124" s="18"/>
    </row>
    <row r="125" spans="1:17">
      <c r="A125" s="95">
        <v>400161</v>
      </c>
      <c r="B125" s="19" t="s">
        <v>71</v>
      </c>
      <c r="C125" s="14">
        <v>609142003933</v>
      </c>
      <c r="D125" s="12">
        <v>49.99</v>
      </c>
      <c r="E125" s="55">
        <v>27.94</v>
      </c>
      <c r="F125" s="21"/>
      <c r="G125" s="97">
        <f t="shared" si="19"/>
        <v>0</v>
      </c>
      <c r="H125" s="9"/>
      <c r="I125" s="9"/>
      <c r="J125" s="9"/>
      <c r="L125" s="9"/>
      <c r="M125" s="18"/>
    </row>
    <row r="126" spans="1:17" ht="15.75" thickBot="1">
      <c r="A126" s="95">
        <v>400162</v>
      </c>
      <c r="B126" s="19" t="s">
        <v>72</v>
      </c>
      <c r="C126" s="14">
        <v>609142003940</v>
      </c>
      <c r="D126" s="12">
        <v>49.99</v>
      </c>
      <c r="E126" s="55">
        <v>27.94</v>
      </c>
      <c r="F126" s="21"/>
      <c r="G126" s="97">
        <f t="shared" si="19"/>
        <v>0</v>
      </c>
      <c r="H126" s="9"/>
      <c r="I126" s="9"/>
      <c r="J126" s="9"/>
      <c r="L126" s="9"/>
      <c r="M126" s="18"/>
    </row>
    <row r="127" spans="1:17" ht="19.5" thickBot="1">
      <c r="A127" s="177" t="s">
        <v>132</v>
      </c>
      <c r="B127" s="178"/>
      <c r="C127" s="36" t="s">
        <v>4</v>
      </c>
      <c r="D127" s="30" t="s">
        <v>5</v>
      </c>
      <c r="E127" s="56" t="s">
        <v>139</v>
      </c>
      <c r="F127" s="53"/>
      <c r="G127" s="53"/>
    </row>
    <row r="128" spans="1:17">
      <c r="A128" s="108">
        <v>401256</v>
      </c>
      <c r="B128" s="80" t="s">
        <v>142</v>
      </c>
      <c r="C128" s="37" t="s">
        <v>135</v>
      </c>
      <c r="D128" s="40">
        <v>239.99</v>
      </c>
      <c r="E128" s="61">
        <v>147.34</v>
      </c>
      <c r="F128" s="21"/>
      <c r="G128" s="97">
        <f t="shared" si="19"/>
        <v>0</v>
      </c>
    </row>
    <row r="129" spans="1:7">
      <c r="A129" s="109">
        <v>401274</v>
      </c>
      <c r="B129" s="81" t="s">
        <v>143</v>
      </c>
      <c r="C129" s="38" t="s">
        <v>136</v>
      </c>
      <c r="D129" s="41">
        <v>269.99</v>
      </c>
      <c r="E129" s="35">
        <v>166.35</v>
      </c>
      <c r="F129" s="21"/>
      <c r="G129" s="97">
        <f t="shared" si="19"/>
        <v>0</v>
      </c>
    </row>
    <row r="130" spans="1:7">
      <c r="A130" s="110">
        <v>401180</v>
      </c>
      <c r="B130" s="19" t="s">
        <v>133</v>
      </c>
      <c r="C130" s="39" t="s">
        <v>137</v>
      </c>
      <c r="D130" s="42">
        <v>319.99</v>
      </c>
      <c r="E130" s="35">
        <v>200</v>
      </c>
      <c r="F130" s="21"/>
      <c r="G130" s="97">
        <f t="shared" si="19"/>
        <v>0</v>
      </c>
    </row>
    <row r="131" spans="1:7" ht="15.75" thickBot="1">
      <c r="A131" s="111" t="s">
        <v>134</v>
      </c>
      <c r="B131" s="112" t="s">
        <v>144</v>
      </c>
      <c r="C131" s="113" t="s">
        <v>138</v>
      </c>
      <c r="D131" s="114">
        <v>379.99</v>
      </c>
      <c r="E131" s="115">
        <v>237.65</v>
      </c>
      <c r="F131" s="116"/>
      <c r="G131" s="117">
        <f t="shared" si="19"/>
        <v>0</v>
      </c>
    </row>
    <row r="132" spans="1:7" ht="19.5" thickBot="1">
      <c r="A132" s="146" t="s">
        <v>165</v>
      </c>
      <c r="B132" s="147"/>
      <c r="C132" s="133" t="s">
        <v>4</v>
      </c>
      <c r="D132" s="134" t="s">
        <v>5</v>
      </c>
      <c r="E132" s="135" t="s">
        <v>139</v>
      </c>
      <c r="F132" s="136"/>
      <c r="G132" s="136"/>
    </row>
    <row r="133" spans="1:7">
      <c r="A133" s="138" t="s">
        <v>166</v>
      </c>
      <c r="B133" s="139" t="s">
        <v>174</v>
      </c>
      <c r="C133" s="140" t="s">
        <v>175</v>
      </c>
      <c r="D133" s="141" t="s">
        <v>175</v>
      </c>
      <c r="E133" s="142">
        <v>40</v>
      </c>
      <c r="F133" s="143"/>
      <c r="G133" s="144">
        <f>F133*E133</f>
        <v>0</v>
      </c>
    </row>
    <row r="134" spans="1:7">
      <c r="A134" s="104" t="s">
        <v>167</v>
      </c>
      <c r="B134" s="19" t="s">
        <v>172</v>
      </c>
      <c r="C134" s="39" t="s">
        <v>175</v>
      </c>
      <c r="D134" s="42" t="s">
        <v>175</v>
      </c>
      <c r="E134" s="137">
        <v>40</v>
      </c>
      <c r="F134" s="21"/>
      <c r="G134" s="97">
        <f t="shared" ref="G134:G144" si="29">F134*E134</f>
        <v>0</v>
      </c>
    </row>
    <row r="135" spans="1:7">
      <c r="A135" s="104" t="s">
        <v>168</v>
      </c>
      <c r="B135" s="19" t="s">
        <v>173</v>
      </c>
      <c r="C135" s="39" t="s">
        <v>175</v>
      </c>
      <c r="D135" s="42" t="s">
        <v>175</v>
      </c>
      <c r="E135" s="137">
        <v>40</v>
      </c>
      <c r="F135" s="21"/>
      <c r="G135" s="97">
        <f t="shared" si="29"/>
        <v>0</v>
      </c>
    </row>
    <row r="136" spans="1:7">
      <c r="A136" s="104" t="s">
        <v>169</v>
      </c>
      <c r="B136" s="19" t="s">
        <v>176</v>
      </c>
      <c r="C136" s="39" t="s">
        <v>175</v>
      </c>
      <c r="D136" s="42" t="s">
        <v>175</v>
      </c>
      <c r="E136" s="137">
        <v>40</v>
      </c>
      <c r="F136" s="21"/>
      <c r="G136" s="97">
        <f t="shared" si="29"/>
        <v>0</v>
      </c>
    </row>
    <row r="137" spans="1:7">
      <c r="A137" s="104" t="s">
        <v>170</v>
      </c>
      <c r="B137" s="19" t="s">
        <v>177</v>
      </c>
      <c r="C137" s="39" t="s">
        <v>175</v>
      </c>
      <c r="D137" s="42" t="s">
        <v>175</v>
      </c>
      <c r="E137" s="137">
        <v>40</v>
      </c>
      <c r="F137" s="21"/>
      <c r="G137" s="97">
        <f t="shared" si="29"/>
        <v>0</v>
      </c>
    </row>
    <row r="138" spans="1:7">
      <c r="A138" s="104" t="s">
        <v>171</v>
      </c>
      <c r="B138" s="19" t="s">
        <v>178</v>
      </c>
      <c r="C138" s="39" t="s">
        <v>175</v>
      </c>
      <c r="D138" s="42" t="s">
        <v>175</v>
      </c>
      <c r="E138" s="137">
        <v>40</v>
      </c>
      <c r="F138" s="21"/>
      <c r="G138" s="97">
        <f t="shared" si="29"/>
        <v>0</v>
      </c>
    </row>
    <row r="139" spans="1:7">
      <c r="A139" s="104" t="s">
        <v>179</v>
      </c>
      <c r="B139" s="19" t="s">
        <v>182</v>
      </c>
      <c r="C139" s="39" t="s">
        <v>175</v>
      </c>
      <c r="D139" s="42" t="s">
        <v>175</v>
      </c>
      <c r="E139" s="137">
        <v>5</v>
      </c>
      <c r="F139" s="21"/>
      <c r="G139" s="97">
        <f t="shared" si="29"/>
        <v>0</v>
      </c>
    </row>
    <row r="140" spans="1:7">
      <c r="A140" s="104" t="s">
        <v>180</v>
      </c>
      <c r="B140" s="19" t="s">
        <v>183</v>
      </c>
      <c r="C140" s="39" t="s">
        <v>175</v>
      </c>
      <c r="D140" s="42" t="s">
        <v>175</v>
      </c>
      <c r="E140" s="137">
        <v>5</v>
      </c>
      <c r="F140" s="21"/>
      <c r="G140" s="97">
        <f t="shared" si="29"/>
        <v>0</v>
      </c>
    </row>
    <row r="141" spans="1:7">
      <c r="A141" s="104" t="s">
        <v>181</v>
      </c>
      <c r="B141" s="19" t="s">
        <v>184</v>
      </c>
      <c r="C141" s="39" t="s">
        <v>175</v>
      </c>
      <c r="D141" s="42" t="s">
        <v>175</v>
      </c>
      <c r="E141" s="137">
        <v>5</v>
      </c>
      <c r="F141" s="21"/>
      <c r="G141" s="97">
        <f t="shared" si="29"/>
        <v>0</v>
      </c>
    </row>
    <row r="142" spans="1:7">
      <c r="A142" s="104" t="s">
        <v>185</v>
      </c>
      <c r="B142" s="19" t="s">
        <v>188</v>
      </c>
      <c r="C142" s="39" t="s">
        <v>175</v>
      </c>
      <c r="D142" s="42" t="s">
        <v>175</v>
      </c>
      <c r="E142" s="137">
        <v>5</v>
      </c>
      <c r="F142" s="21"/>
      <c r="G142" s="97">
        <f t="shared" si="29"/>
        <v>0</v>
      </c>
    </row>
    <row r="143" spans="1:7">
      <c r="A143" s="104" t="s">
        <v>186</v>
      </c>
      <c r="B143" s="19" t="s">
        <v>189</v>
      </c>
      <c r="C143" s="39" t="s">
        <v>175</v>
      </c>
      <c r="D143" s="42" t="s">
        <v>175</v>
      </c>
      <c r="E143" s="137">
        <v>5</v>
      </c>
      <c r="F143" s="21"/>
      <c r="G143" s="97">
        <f t="shared" si="29"/>
        <v>0</v>
      </c>
    </row>
    <row r="144" spans="1:7" ht="15.75" thickBot="1">
      <c r="A144" s="132" t="s">
        <v>187</v>
      </c>
      <c r="B144" s="112" t="s">
        <v>190</v>
      </c>
      <c r="C144" s="113" t="s">
        <v>175</v>
      </c>
      <c r="D144" s="114" t="s">
        <v>175</v>
      </c>
      <c r="E144" s="145">
        <v>5</v>
      </c>
      <c r="F144" s="116"/>
      <c r="G144" s="117">
        <f t="shared" si="29"/>
        <v>0</v>
      </c>
    </row>
    <row r="145" spans="1:7" ht="15.75" thickBot="1">
      <c r="A145" s="16"/>
      <c r="B145" s="4"/>
      <c r="C145" s="15"/>
      <c r="D145" s="82"/>
      <c r="E145" s="83" t="s">
        <v>145</v>
      </c>
      <c r="F145" s="83"/>
      <c r="G145" s="84">
        <f>SUM(G16:G144)</f>
        <v>2660</v>
      </c>
    </row>
    <row r="147" spans="1:7" ht="15.75" thickBot="1">
      <c r="A147" s="176" t="s">
        <v>146</v>
      </c>
      <c r="B147" s="176"/>
      <c r="C147" s="154" t="s">
        <v>147</v>
      </c>
      <c r="D147" s="154"/>
      <c r="E147" s="154"/>
      <c r="F147" s="154"/>
      <c r="G147" s="154"/>
    </row>
    <row r="148" spans="1:7" ht="15.75" thickBot="1">
      <c r="A148" s="118" t="s">
        <v>148</v>
      </c>
      <c r="B148" s="185">
        <v>43124</v>
      </c>
      <c r="C148" s="155" t="s">
        <v>149</v>
      </c>
      <c r="D148" s="156"/>
      <c r="E148" s="156"/>
      <c r="F148" s="156"/>
      <c r="G148" s="157"/>
    </row>
    <row r="149" spans="1:7">
      <c r="A149" s="5" t="s">
        <v>150</v>
      </c>
      <c r="B149" s="119" t="s">
        <v>195</v>
      </c>
      <c r="C149" s="120" t="s">
        <v>151</v>
      </c>
      <c r="D149" s="158" t="s">
        <v>197</v>
      </c>
      <c r="E149" s="159"/>
      <c r="F149" s="159"/>
      <c r="G149" s="160"/>
    </row>
    <row r="150" spans="1:7" ht="15.75" thickBot="1">
      <c r="A150" s="5" t="s">
        <v>152</v>
      </c>
      <c r="B150" s="119" t="s">
        <v>196</v>
      </c>
      <c r="C150" s="121" t="s">
        <v>153</v>
      </c>
      <c r="D150" s="161" t="s">
        <v>198</v>
      </c>
      <c r="E150" s="162"/>
      <c r="F150" s="162"/>
      <c r="G150" s="163"/>
    </row>
    <row r="151" spans="1:7">
      <c r="A151" s="5" t="s">
        <v>151</v>
      </c>
      <c r="B151" s="119" t="s">
        <v>200</v>
      </c>
      <c r="C151" s="164" t="s">
        <v>201</v>
      </c>
      <c r="D151" s="165"/>
      <c r="E151" s="165"/>
      <c r="F151" s="165"/>
      <c r="G151" s="166"/>
    </row>
    <row r="152" spans="1:7" ht="15.75" thickBot="1">
      <c r="A152" s="5" t="s">
        <v>153</v>
      </c>
      <c r="B152" s="119" t="s">
        <v>198</v>
      </c>
      <c r="C152" s="167" t="s">
        <v>202</v>
      </c>
      <c r="D152" s="168"/>
      <c r="E152" s="168"/>
      <c r="F152" s="168"/>
      <c r="G152" s="169"/>
    </row>
    <row r="153" spans="1:7">
      <c r="A153" s="5" t="s">
        <v>154</v>
      </c>
      <c r="B153" s="119">
        <v>2175198390</v>
      </c>
      <c r="C153" s="148" t="s">
        <v>203</v>
      </c>
      <c r="D153" s="149"/>
      <c r="E153" s="149"/>
      <c r="F153" s="149"/>
      <c r="G153" s="150"/>
    </row>
    <row r="154" spans="1:7" ht="15.75" thickBot="1">
      <c r="A154" s="122" t="s">
        <v>155</v>
      </c>
      <c r="B154" s="186" t="s">
        <v>199</v>
      </c>
      <c r="C154" s="151"/>
      <c r="D154" s="152"/>
      <c r="E154" s="152"/>
      <c r="F154" s="152"/>
      <c r="G154" s="153"/>
    </row>
    <row r="155" spans="1:7">
      <c r="A155" s="5"/>
      <c r="C155" s="123"/>
    </row>
    <row r="156" spans="1:7">
      <c r="A156" s="124" t="s">
        <v>156</v>
      </c>
    </row>
    <row r="157" spans="1:7">
      <c r="A157" s="124" t="s">
        <v>191</v>
      </c>
    </row>
    <row r="158" spans="1:7">
      <c r="A158" s="124" t="s">
        <v>157</v>
      </c>
    </row>
    <row r="159" spans="1:7">
      <c r="A159" s="125" t="s">
        <v>158</v>
      </c>
    </row>
  </sheetData>
  <mergeCells count="33">
    <mergeCell ref="A127:B127"/>
    <mergeCell ref="A15:B15"/>
    <mergeCell ref="A34:B34"/>
    <mergeCell ref="A39:B39"/>
    <mergeCell ref="A45:B45"/>
    <mergeCell ref="A49:B49"/>
    <mergeCell ref="A52:B52"/>
    <mergeCell ref="A58:B58"/>
    <mergeCell ref="A11:B11"/>
    <mergeCell ref="A12:B12"/>
    <mergeCell ref="A13:B13"/>
    <mergeCell ref="A147:B147"/>
    <mergeCell ref="A82:B82"/>
    <mergeCell ref="A87:B87"/>
    <mergeCell ref="A111:B111"/>
    <mergeCell ref="A60:B60"/>
    <mergeCell ref="A67:B67"/>
    <mergeCell ref="A69:B69"/>
    <mergeCell ref="A119:B119"/>
    <mergeCell ref="A75:B75"/>
    <mergeCell ref="A72:B72"/>
    <mergeCell ref="A93:B93"/>
    <mergeCell ref="A95:B95"/>
    <mergeCell ref="A104:B104"/>
    <mergeCell ref="A132:B132"/>
    <mergeCell ref="C153:G153"/>
    <mergeCell ref="C154:G154"/>
    <mergeCell ref="C147:G147"/>
    <mergeCell ref="C148:G148"/>
    <mergeCell ref="D149:G149"/>
    <mergeCell ref="D150:G150"/>
    <mergeCell ref="C151:G151"/>
    <mergeCell ref="C152:G152"/>
  </mergeCells>
  <hyperlinks>
    <hyperlink ref="B154" r:id="rId1"/>
  </hyperlinks>
  <printOptions gridLines="1"/>
  <pageMargins left="0.7" right="0.7" top="0.75" bottom="0.75" header="0.3" footer="0.3"/>
  <pageSetup scale="9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</dc:creator>
  <cp:lastModifiedBy>HP</cp:lastModifiedBy>
  <cp:lastPrinted>2016-10-25T13:32:38Z</cp:lastPrinted>
  <dcterms:created xsi:type="dcterms:W3CDTF">2011-12-07T13:43:42Z</dcterms:created>
  <dcterms:modified xsi:type="dcterms:W3CDTF">2018-01-24T16:27:37Z</dcterms:modified>
</cp:coreProperties>
</file>